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ebruarie 2017" sheetId="1" r:id="rId1"/>
  </sheets>
  <definedNames/>
  <calcPr fullCalcOnLoad="1"/>
</workbook>
</file>

<file path=xl/sharedStrings.xml><?xml version="1.0" encoding="utf-8"?>
<sst xmlns="http://schemas.openxmlformats.org/spreadsheetml/2006/main" count="246" uniqueCount="190">
  <si>
    <t>A.</t>
  </si>
  <si>
    <t>B.</t>
  </si>
  <si>
    <t>C.</t>
  </si>
  <si>
    <t>Valoarea</t>
  </si>
  <si>
    <t>TOTAL</t>
  </si>
  <si>
    <t>Rest de</t>
  </si>
  <si>
    <t xml:space="preserve">                            ( sau nr. SF/ STE )</t>
  </si>
  <si>
    <t xml:space="preserve"> - Data  începerii  execuţiei (luna, anul)</t>
  </si>
  <si>
    <t xml:space="preserve"> - Nr. şi data acordului M.F.</t>
  </si>
  <si>
    <t>totală</t>
  </si>
  <si>
    <t>iniţială</t>
  </si>
  <si>
    <t>Lucrări  în  continuare</t>
  </si>
  <si>
    <t xml:space="preserve">Lucrări  noi                                                 </t>
  </si>
  <si>
    <t>Achiziţii de bunuri şi alte cheltuieli de investiţii</t>
  </si>
  <si>
    <t>AVIZAT,</t>
  </si>
  <si>
    <t xml:space="preserve"> - Nr. şi data actului de aprobare  a S.F.  Sau STE</t>
  </si>
  <si>
    <t>Nr. Crt.</t>
  </si>
  <si>
    <t>DENUMIREA   OBIECTIVULUI</t>
  </si>
  <si>
    <t>T O T A L</t>
  </si>
  <si>
    <t>Din   T O T A L U L  desfăşurat,  potrivit  clasificaţiei,  pe capitole  bugetare :</t>
  </si>
  <si>
    <t>Capitolul 70.02 - SERVICII ŞI DEZVOLTARE PUBLICĂ ŞI LOCUINŢE</t>
  </si>
  <si>
    <t>Credit bancar BEI</t>
  </si>
  <si>
    <t>Lucrări noi</t>
  </si>
  <si>
    <t>IV</t>
  </si>
  <si>
    <t>DIRECȚIA ECONOMICĂ,</t>
  </si>
  <si>
    <t>Daniel BĂLUȚĂ</t>
  </si>
  <si>
    <t>Servicii de consultanță, management și dirigenție de șantier pentru lucrări de reabilitare termică în Sectorul 4 ( 69 blocuri)</t>
  </si>
  <si>
    <t>PREȘEDINTE DE ȘEDINȚĂ</t>
  </si>
  <si>
    <t>P.P.-7.4-F-09/ed.1, rez.0</t>
  </si>
  <si>
    <t>Buget Local</t>
  </si>
  <si>
    <t>Lucrări în continuare</t>
  </si>
  <si>
    <t>V</t>
  </si>
  <si>
    <t>Capitolul 84.02 - TRANSPORTURI ŞI COMUNICAŢII</t>
  </si>
  <si>
    <r>
      <t xml:space="preserve">Realizare lucrări de reparații curente, modernizare și sistematizare pe verticală la străzi, inclusiv parcări aflate în administrarea consiliului local Sector 4, București - </t>
    </r>
    <r>
      <rPr>
        <b/>
        <sz val="9"/>
        <rFont val="Times New Roman"/>
        <family val="1"/>
      </rPr>
      <t>Contract sbsecvent nr. 12</t>
    </r>
  </si>
  <si>
    <r>
      <t>Dirigenție de șantier pt. Realizare lucrări de reparații curente, modernizare și sistematizare pe verticală la străzi, inclusiv parcări aflate în administrarea consiliului local Sector 4, București      -</t>
    </r>
    <r>
      <rPr>
        <b/>
        <sz val="9"/>
        <rFont val="Times New Roman"/>
        <family val="1"/>
      </rPr>
      <t>Contract subsecvent nr.12</t>
    </r>
  </si>
  <si>
    <t>I</t>
  </si>
  <si>
    <t>Lucrări in continuare</t>
  </si>
  <si>
    <t>Modernizare și extindere a două corpuri de clădire la sediul   Primariei Sectorului  4</t>
  </si>
  <si>
    <t>Intocmire PUZ zona de sud a Sectorului 4</t>
  </si>
  <si>
    <t>Capitolul 67.02 - INTREŢINERE GRĂDINI , PARCURI , ZONE VERZI , BAZE SPORTIVE ŞI DE AGREMENT</t>
  </si>
  <si>
    <t>VI</t>
  </si>
  <si>
    <t>Capitol 74.02.PROTECȚIA MEDIULUI</t>
  </si>
  <si>
    <t>Execuție racotrd rețea canalizare - Bloc ZI3- Cartier Tonizza -Șos. Olteniței nr. 219</t>
  </si>
  <si>
    <t>Dirigenție de șantier pt. Modernizarea și extinderea a două corpuri de clădire la sediul Primăriei Sectorului 4</t>
  </si>
  <si>
    <t>II</t>
  </si>
  <si>
    <t>Achiziționare și montare spoturi încastrabile în pardoseală  pt. piatetele din bd. Ctin. Brâncoveanu și bd. Ghe. Șincai</t>
  </si>
  <si>
    <t>Capitolul 51.02. - AUTORITAŢI  EXECUTIVE</t>
  </si>
  <si>
    <r>
      <t>Soluții financiare pt. Monitorizarea și gestionarea financiară a Programului de reabilitarec termică derulat cu finanțare de la Banca Europeană de Investiții in valoare de 131.000.000 lei</t>
    </r>
    <r>
      <rPr>
        <b/>
        <sz val="9"/>
        <rFont val="Times New Roman"/>
        <family val="1"/>
      </rPr>
      <t xml:space="preserve"> - TRP I -contract subsecvent nr. 7</t>
    </r>
  </si>
  <si>
    <t>Capitolul 61.02. PROTECȚIE CIVILĂ</t>
  </si>
  <si>
    <t>VII</t>
  </si>
  <si>
    <r>
      <t>Soluții financiare pt. Monitorizarea și gestionarea financiară a Programului de reabilitarec termică derulat cu finanțare de la Banca Europeană de Investiții -</t>
    </r>
    <r>
      <rPr>
        <b/>
        <sz val="9"/>
        <rFont val="Times New Roman"/>
        <family val="1"/>
      </rPr>
      <t>TRP II</t>
    </r>
  </si>
  <si>
    <r>
      <t xml:space="preserve">Execuție lucrări de reabilitare termică a imobilelor de locuit din Sectorul 4 al Municipiului București- </t>
    </r>
    <r>
      <rPr>
        <b/>
        <sz val="9"/>
        <rFont val="Times New Roman"/>
        <family val="1"/>
      </rPr>
      <t>Contract subsecvent nr. 1 BEI II (18 blocuri)</t>
    </r>
  </si>
  <si>
    <t>Actualizare documentație de avizare și întocmire proiect tehnic pentru blocurile de locuit din sectorul 4   ( 51 blocuri)</t>
  </si>
  <si>
    <r>
      <t xml:space="preserve">Realizare lucrări de reparații curente, modernizare și sistematizare pe verticală la străzi, inclusiv parcări aflate în administrarea consiliului local Sector 4, București -Lucrări de așezare la cotă a capacelor de cămin și a gurilor de scurgere a apei din carosabil- </t>
    </r>
    <r>
      <rPr>
        <b/>
        <sz val="9"/>
        <rFont val="Times New Roman"/>
        <family val="1"/>
      </rPr>
      <t>Contract subsecvent nr. 10</t>
    </r>
  </si>
  <si>
    <t>PRIMAR</t>
  </si>
  <si>
    <r>
      <t xml:space="preserve">Execuție lucrări de reabilitare termică a imobilelor de locuit din Sectorul 4 al Municipiului București- </t>
    </r>
    <r>
      <rPr>
        <b/>
        <sz val="9"/>
        <rFont val="Times New Roman"/>
        <family val="1"/>
      </rPr>
      <t>Contract subsecvent nr. 2 BEI II (40 blocuri)</t>
    </r>
  </si>
  <si>
    <r>
      <t xml:space="preserve">Execuție lucrări de reabilitare termică a imobilelor de locuit din Sectorul 4 al Municipiului București- </t>
    </r>
    <r>
      <rPr>
        <b/>
        <sz val="9"/>
        <rFont val="Times New Roman"/>
        <family val="1"/>
      </rPr>
      <t>Contract subsecvent nr. 3 BEI II (11 blocuri)</t>
    </r>
  </si>
  <si>
    <t xml:space="preserve"> </t>
  </si>
  <si>
    <r>
      <t xml:space="preserve">Realizare lucrări de reparații curente, modernizare și sistematizare pe verticală la străzi, inclusiv parcări aflate în administrarea consiliului local Sector 4, București </t>
    </r>
    <r>
      <rPr>
        <b/>
        <sz val="9"/>
        <rFont val="Times New Roman"/>
        <family val="1"/>
      </rPr>
      <t>- Contract sbsecvent nr. 13</t>
    </r>
  </si>
  <si>
    <t>Servicii de analiză și consultanță tehnică</t>
  </si>
  <si>
    <t>Redactat,  Ana Maria Iordache</t>
  </si>
  <si>
    <t>Cezar George CIOCLEA</t>
  </si>
  <si>
    <r>
      <t>Intocmire documentaíe tehnico-economică pentru creșterea eficienței energetice a blocurilor de locuințe din Sectorul 4 al Municipiului București-</t>
    </r>
    <r>
      <rPr>
        <b/>
        <sz val="9"/>
        <rFont val="Times New Roman"/>
        <family val="1"/>
      </rPr>
      <t>Contract subsecvent nr. 1</t>
    </r>
  </si>
  <si>
    <t>Tunuri de iluminat cu generator mobil</t>
  </si>
  <si>
    <t>Motopompe evacuare apa + accesorii</t>
  </si>
  <si>
    <t>Execuție branșament rețea elecrtică - Bloc ZI3- Cartier Tonizza -Șos. Vitan Bârzești nr. 20</t>
  </si>
  <si>
    <t>Servicii de proiectare întocmire  documentație tehnică rețea gaze , recepție instalație utilizare pentru blocul ZI3,Cartier Tonizza, șos. Vitan Bârzești nr. 20</t>
  </si>
  <si>
    <t>DIRECTOR EXECUTIV,</t>
  </si>
  <si>
    <t>Execuție branșament rețea apă -Bloc ZI3- Cartier Tonizza -Șos. Vitan Bârzești nr. 20</t>
  </si>
  <si>
    <t xml:space="preserve"> DIRECȚIA INVESTIŢII ȘI ACHIZIŢII PUBLICE</t>
  </si>
  <si>
    <t>*</t>
  </si>
  <si>
    <t>Obtinere avize , acorduri, autorizatii pentru intocmire PUZ zona de sud a Sectorului 4</t>
  </si>
  <si>
    <r>
      <t xml:space="preserve">Intocmire documentaíe tehnico-economică pentru creșterea eficienței energetice a blocurilor de locuințe din Sectorul 4 al Municipiului București-Expertiză tehnică </t>
    </r>
    <r>
      <rPr>
        <b/>
        <sz val="9"/>
        <rFont val="Times New Roman"/>
        <family val="1"/>
      </rPr>
      <t>-Contract subsecvent nr. 3</t>
    </r>
  </si>
  <si>
    <t>Sistem informatic de management a activițăți și corespomdenței ( SIMAC ) în cadrul Primăriei Sectorului 4</t>
  </si>
  <si>
    <t>Vlad Cristinel MITITELU</t>
  </si>
  <si>
    <t xml:space="preserve">DIRECŢIA INVESTIŢII ȘI ACHIZIŢII PUBLICE                 </t>
  </si>
  <si>
    <t>Elaborare studiu de fezabilitate privind amenajare parcare str. Stânjeneilor nr. 6-8, bl. 29-30</t>
  </si>
  <si>
    <t>Elaborare studiu de fezabilitate privind amenajare parcare aleea Tomești nr. 11, bl. 14</t>
  </si>
  <si>
    <t>Elaborare studiu de fezabilitate privind amenajare parcare str. Anton bacalbașa nr. 15, bl. 119</t>
  </si>
  <si>
    <t>Elaborare studiu de fezabilitate privind amenajare parcare Piața Berceni-Olteniței</t>
  </si>
  <si>
    <t>Elaborare studiu de fezabilitate privind amenajare parcare  str. Anton Bacalbașa nr. 3, bl. 61</t>
  </si>
  <si>
    <t>Elaborare studiu de fezabilitate privind amenajare parcare bd. Ctin. Brâncoveanu nr. 130, bl. 35</t>
  </si>
  <si>
    <t>Elaborare studiu de fezabilitate privind amenajare parcare intersecția str. Covasna cu Aleea Dorohoi</t>
  </si>
  <si>
    <t>Elaborare studiu de fezabilitate privind amenajare parcare str. adiacentă str. Cărămidari de Jos</t>
  </si>
  <si>
    <t>Elaborare studiu de fezabilitate privind amenajare parcare intersecția parcare str. Anton Bacalbașa cu str. Gârniței</t>
  </si>
  <si>
    <t>Elaborare studiu de fezabilite privind construirea de locuințe sociale temporare</t>
  </si>
  <si>
    <t>Elaborare studiu de fezabilitate privind amenajare parcare Aleea  Izv. Oltului nr. 4, bl. 33</t>
  </si>
  <si>
    <t>Elaborare studiu de fezabilitate privind amenajare parcare P+2- intersecția șos. Olteniței cu șos. Berceni</t>
  </si>
  <si>
    <t>Elaborare studiu de fezabilitate privind amenajare parcare -stația metrou IMGB -șos. Berceni</t>
  </si>
  <si>
    <t>Elaborare studiu de fezabilitate privind Amenajare Centrul multifuncțional pentru servicii sociale în regim de zi , clinică medicală și parcare la suprafață</t>
  </si>
  <si>
    <t>Elaborare studiu de fezabilitate privind amenajare parcare intersecția str. Straja cu str.  Reșița</t>
  </si>
  <si>
    <t>Achiziționare servicii scanare documente Primăria sector 4</t>
  </si>
  <si>
    <t>atualizată</t>
  </si>
  <si>
    <t>Studii geotehnice și asistență tehnică privind obiectivele de investiții, derulate de Primăria Sectorului 4,  la care se  fac studi de fezabilitate</t>
  </si>
  <si>
    <t>Elaborare studiu de fezabilitate privind amenajare parcare   aproximativ 700 locuri</t>
  </si>
  <si>
    <t>Elaborare studiu de fezabilitate privind amenajare parcare piața Big Berceni</t>
  </si>
  <si>
    <t>Serviciul Investiții și Derulare Contracte</t>
  </si>
  <si>
    <t>LISTA DE INVESTIŢII PE ANUL 2017</t>
  </si>
  <si>
    <t>Program 2017</t>
  </si>
  <si>
    <r>
      <t xml:space="preserve">Execuție lucrări suplimentare la blocurile care au fost reabilitate termic în perioada  2009-2015        ( 144 blocuri)- </t>
    </r>
    <r>
      <rPr>
        <b/>
        <sz val="9"/>
        <rFont val="Times New Roman"/>
        <family val="1"/>
      </rPr>
      <t>TRPI</t>
    </r>
  </si>
  <si>
    <t>Actualizare documentație de avizare și întocmire proiect tehnic pentru blocurile de locuit din sectorul 4   ( 15 blocuri)</t>
  </si>
  <si>
    <r>
      <t>Raport lucrări suplimentare la blocurile care au fost reabilitate termic în perioada  2009-2015         ( 144 blocuri) -</t>
    </r>
    <r>
      <rPr>
        <b/>
        <sz val="9"/>
        <rFont val="Times New Roman"/>
        <family val="1"/>
      </rPr>
      <t>TRP I</t>
    </r>
  </si>
  <si>
    <t xml:space="preserve">Capacitțății </t>
  </si>
  <si>
    <t>Termen PIF</t>
  </si>
  <si>
    <t>12 luni</t>
  </si>
  <si>
    <t>4 luni</t>
  </si>
  <si>
    <t>Studiu de fezabilitate și proiectare, privind organizarea circulației în vederea unor reglementări de trafic, în două zone din Sectorul 4 Municipiul București ( zona Berceni, zona Tineretului)</t>
  </si>
  <si>
    <t>Servicii de elaborare,, Proiect tehnic în fază unică, privind organizarea circulației în vederea implementării unor reglementări de trafic, în 2zone din Sectorul 4 al Municipiului București" ( zona Giurgiului- Luică, zona Olteniței-  Turnu Măgurele)</t>
  </si>
  <si>
    <t>Elaborare studiu de fezabilitate supralărgire șos. Berceni ( șos. Olteniței până la limita administrativă- șos. Centură)</t>
  </si>
  <si>
    <t>Elaborare studiu de fezabilitate supralărgire str. Turnu Măgurele (bd. C-tin. Brâncoveanu până la șos. Berceni)</t>
  </si>
  <si>
    <t xml:space="preserve">Reabilitare gard Parc Orășelul Copiilor </t>
  </si>
  <si>
    <t>Taxe acord acces gaze pentru Bloc ZI3- Cartier Tonizza -Șos. Olteniței nr. 219</t>
  </si>
  <si>
    <t>Elaborare studiu de fezabilitate privind reconversia sălii de sport din parcul Orășelul copiilor în sală de teatru și cinema.</t>
  </si>
  <si>
    <t>Alimentare cu energie electrică a blocurilor din bd. Metalurgiei( Drumul Crețeștilor nr. 15, bloc A și bloc B)</t>
  </si>
  <si>
    <t>Taxa 0.1% și  0.25% pentru execuția lucrărilor privind  de Modernizarea și extinderea a două corpuri de clădire la sediul Primăriei Sectorului 4</t>
  </si>
  <si>
    <t>Execuție lucrări de hidroizolație  pentru blocul social B2</t>
  </si>
  <si>
    <t>Execuție racordare punct termic la instalația de gaze a blocul social B2</t>
  </si>
  <si>
    <t xml:space="preserve">Achiziționare licență antivirus Kaspersky 87 buc. </t>
  </si>
  <si>
    <t>Taxă obținere Autorizație de  Securitate la Incendiu pentru Centrul de recreere  și sala de sport din Parcul Orășelul Copiilor</t>
  </si>
  <si>
    <t xml:space="preserve">Licență office 2016 Home &amp; Business 102 buc. </t>
  </si>
  <si>
    <t>Achiziționare licență Auto CAD</t>
  </si>
  <si>
    <t>Achiziționare autoturisme pentru PS4</t>
  </si>
  <si>
    <t>Taxa ISCMB</t>
  </si>
  <si>
    <t>2 luni</t>
  </si>
  <si>
    <t>3 luni</t>
  </si>
  <si>
    <t>73 zile</t>
  </si>
  <si>
    <t>96 zile</t>
  </si>
  <si>
    <t>64 zile</t>
  </si>
  <si>
    <t xml:space="preserve">Elaborare studiu de circulație și studiu de trafic în vederea obținerii avizului de circulație pentru întocmirea PUZ-ului Zona de Sud </t>
  </si>
  <si>
    <t>Execuție branșament electric str. Principatele Unite nr. 2, Sector 4</t>
  </si>
  <si>
    <t>Amenajare Centrul multifuncțional pentru servicii sociale în regim de zi , clinică medicală și parcare la suprafață</t>
  </si>
  <si>
    <t>Reconversie sală de sport din parcul Orășelul copiilor în sală de teatru și cinema</t>
  </si>
  <si>
    <t>Amenajare parcare P+2- intersecția șos. Olteniței cu șos. Berceni</t>
  </si>
  <si>
    <t>Amenajare parcare -stația metrou IMGB -șos. Berceni</t>
  </si>
  <si>
    <t>Amenajare parcare Piața Berceni-Olteniței</t>
  </si>
  <si>
    <t>Amenajare parcare   aproximativ 700 locuri</t>
  </si>
  <si>
    <r>
      <t xml:space="preserve">Realizare lucrări de reparații curente, modernizare și sistematizare pe verticală la străzi, inclusiv parcări aflate în administrarea consiliului local Sector 4, București </t>
    </r>
    <r>
      <rPr>
        <b/>
        <sz val="9"/>
        <rFont val="Times New Roman"/>
        <family val="1"/>
      </rPr>
      <t>- Contract sbsecvent nr. 14</t>
    </r>
  </si>
  <si>
    <t>DIRECTOR EXECUTIV ,</t>
  </si>
  <si>
    <t>Servicii de evaluare a clădirilor din Piața Sudului</t>
  </si>
  <si>
    <t>Montare post trafo bd. Ctin Brâncoveanu</t>
  </si>
  <si>
    <t>Montare post trafo str. Secerei</t>
  </si>
  <si>
    <t>Elaborare studiu de fezabilitate privind amenajarea celor două parcării de la  Piața Străduinței</t>
  </si>
  <si>
    <t>Servicii de colectare și colaționare date</t>
  </si>
  <si>
    <t>III</t>
  </si>
  <si>
    <t>Capitolul 65.02.  INVĂȚĂMĂNT</t>
  </si>
  <si>
    <t>Dirigenție de șantier pt. Realizare lucrări de reparații curente, modernizare și sistematizare pe verticală la străzi, inclusiv parcări aflate în administrarea consiliului local Sector 4, București      -Contract subsecvent nr.13</t>
  </si>
  <si>
    <t>Dirigenție de șantier pt. Realizare lucrări de reparații curente, modernizare și sistematizare pe verticală la străzi, inclusiv parcări aflate în administrarea consiliului local Sector 4, București      -Contract subsecvent nr.14</t>
  </si>
  <si>
    <t>Achiziționare Elemente decorative Parc Orășelul Copiilor</t>
  </si>
  <si>
    <t xml:space="preserve">Achiziționare bibliotecă electronică pentru încărcarea dispozițiilor </t>
  </si>
  <si>
    <t>Lucrări de achiziționare și montare ansamblu multifuncțional sportiv</t>
  </si>
  <si>
    <t>Servicii de elaborare a documentației tehnico-economice, faza studiu de fezabilitate pentru       ,, Modernizare ansamblul Piața agroalimentară Berceni-Sudului"</t>
  </si>
  <si>
    <t>Mansardare Grădinița nr. 30</t>
  </si>
  <si>
    <t>Extindere Grădinița 28( Școala generală nr. 308)</t>
  </si>
  <si>
    <t xml:space="preserve">Elaborare expertiză tehnică Liceul Miron Nicolescu </t>
  </si>
  <si>
    <t>Sistem complex supraveghere video căi acces- 29 locații</t>
  </si>
  <si>
    <t>Extindere și modernizare subsol Liceul Adventist ( proiectare și Execuție)</t>
  </si>
  <si>
    <t>Montare lifturii pentru persoanele cu dizabilității la Scolile speciale</t>
  </si>
  <si>
    <t>Reabilitare intrare Parc Lumea Copiilor</t>
  </si>
  <si>
    <t>Elaborare studiu de fezabilitate supralărgire str. Luică (șos. Giurgiului până la  bd. C-tin. Brâncoveanu )</t>
  </si>
  <si>
    <t xml:space="preserve"> Modernizare, extindere,  ansamblul Piața agroalimentară Berceni-Sudului</t>
  </si>
  <si>
    <t>Elaborare studiu de fezabilitate Grădiniță șos. Olteniței nr. 9</t>
  </si>
  <si>
    <t>executat din</t>
  </si>
  <si>
    <t>M.D.R.A.P.F.E.</t>
  </si>
  <si>
    <t xml:space="preserve">Construcție aftrer school Scoala Emil Racoviță </t>
  </si>
  <si>
    <t>Construcție grădiniță școala nr. 190</t>
  </si>
  <si>
    <t>Mansardare Liceul Ortodox</t>
  </si>
  <si>
    <t>Servicii de măsurători pentru  Parcul Orășelul Copiilor și Parcul Lumea Copiilor</t>
  </si>
  <si>
    <t>Amenajare Locuințe sociale temporare</t>
  </si>
  <si>
    <r>
      <t>Intocmire documentaíe tehnico-economică pentru creșterea eficienței energetice a blocurilor de locuințe din Sectorul 4 al Municipiului București- ( proiect tehnic) -</t>
    </r>
    <r>
      <rPr>
        <b/>
        <sz val="9"/>
        <rFont val="Times New Roman"/>
        <family val="1"/>
      </rPr>
      <t>Contract subsecvent nr. 4</t>
    </r>
  </si>
  <si>
    <t xml:space="preserve">Elaborare studiu de fezabilitate  și documentație de avizare pentru realizarea unei stați de intervenție ISU în zona de nord a sectorului </t>
  </si>
  <si>
    <t xml:space="preserve">Elaborare studiu de fezabilitate  și documentație de avizare pentru realizarea unei stați de intervenție ISU în zona de sud a sectorului </t>
  </si>
  <si>
    <t>Servicii de arhivare  a documentelor Primariei sectorului 4</t>
  </si>
  <si>
    <t>Consultanță financiară pentru refinanțare, împrumut nou și rambursare cotă TVA</t>
  </si>
  <si>
    <t>Elaborare  proiect de precoordonare rețele în vederea obținerii avizului comisiei de precoordonare rețele edilitare (P.M.B.)- PUZ</t>
  </si>
  <si>
    <t>Elaborare raport de mediu necesar obținerii avizului Agenției Naționale pentru Protecția Mediului -PUZ</t>
  </si>
  <si>
    <t>Servicii de supervizare și monitorizare a proiectelor de investiții derulate/administrate de Primăria Sectorului 4</t>
  </si>
  <si>
    <t>Intabulare ansamblul Piața agroalimentară Berceni-Sudului</t>
  </si>
  <si>
    <t>Elaborare studiu de fezabilitate și intocmire documentație de avizare pentru reabilitare corp clădire - Grădinița Panseluța</t>
  </si>
  <si>
    <t>Elaborare studiu de fezabilitate și intocmire documentație de avizare pentru construire clădire afterschool-Școala Gimanzială George Bacovia</t>
  </si>
  <si>
    <t>Elaborare studiu de fezabilitate și intocmire documentație de avizare pentru construire clădire afterschool- Școala Gimnazială Avram Iancu</t>
  </si>
  <si>
    <t>Elaborare studiu de fezabilitate și intocmire documentație de avizare pentru reabilitare clădire cu schimbare de destinație de internat școlar- Colegiul Tgehnic Miron Nicolescu</t>
  </si>
  <si>
    <t>Elaborare studiu de fezabilitate și intocmire documentație de avizare pentru construire clădire afterschool-Școala Gimnazială nr. 99</t>
  </si>
  <si>
    <t>Elaborare studiu de fezabilitate și intocmire documentație de avizare pentru construire clădire afterschool/ mansardare clădire- Școala Gimnazială Mărțișor</t>
  </si>
  <si>
    <t>Elaborare studiu de fezabilitate și intocmire documentație de avizare pentru construire clădire afterschool-Scoala Gimnazială nr. 129</t>
  </si>
  <si>
    <t>Elaborare studiu de fezabilitate și intocmire documentație de avizare pentru construire clădire afterschool-Școala Gimnazială nr. 133</t>
  </si>
  <si>
    <t>Elaborare studiu de fezabilitate și intocmire documentație de avizare pentru construire clădire afterschool-școala Gimnazială nr. 165</t>
  </si>
  <si>
    <t>Elaborare studiu de fezabilitate și intocmire documentație de avizare pentru  amenajare clădire tip grădiniță - Scoala Gimnazială 96</t>
  </si>
  <si>
    <t>Elaborare studiu de fezabilitate și intocmire documentație de avizare pentru supraetajarea clădirii construcție sală sport- Liceul Național Gheorghe Șincai</t>
  </si>
  <si>
    <t>Elaborare studiu de fezabilitate și intocmire documentație de avizare pentru construire clădire afterschool- Scoala Gimnazială 189</t>
  </si>
  <si>
    <t>Elaborare studiu de fezabilitate și intocmire documentație de avizare pentru extindere cladire nouă- Școala Gimnazială nr. 79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</si>
</sst>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#.00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¥€-2]\ #,##0.00_);[Red]\([$¥€-2]\ #,##0.00\)"/>
    <numFmt numFmtId="177" formatCode="[$-409]dddd\,\ mmmm\ d\,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color indexed="10"/>
      <name val="Times New Roman"/>
      <family val="1"/>
    </font>
    <font>
      <sz val="9"/>
      <name val="Arial"/>
      <family val="2"/>
    </font>
    <font>
      <sz val="10"/>
      <color indexed="17"/>
      <name val="Arial"/>
      <family val="2"/>
    </font>
    <font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00B050"/>
      <name val="Arial"/>
      <family val="2"/>
    </font>
    <font>
      <sz val="9"/>
      <color rgb="FF00B05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6" borderId="0" applyNumberFormat="0" applyBorder="0" applyAlignment="0" applyProtection="0"/>
    <xf numFmtId="0" fontId="4" fillId="15" borderId="1" applyNumberFormat="0" applyAlignment="0" applyProtection="0"/>
    <xf numFmtId="0" fontId="14" fillId="0" borderId="2" applyNumberFormat="0" applyFill="0" applyAlignment="0" applyProtection="0"/>
    <xf numFmtId="0" fontId="3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5" borderId="3" applyNumberFormat="0" applyAlignment="0" applyProtection="0"/>
    <xf numFmtId="0" fontId="13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3" fontId="16" fillId="0" borderId="0" applyProtection="0">
      <alignment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17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" fontId="20" fillId="0" borderId="10" xfId="50" applyFont="1" applyBorder="1" applyAlignment="1">
      <alignment vertical="center" wrapText="1"/>
    </xf>
    <xf numFmtId="4" fontId="20" fillId="0" borderId="11" xfId="50" applyNumberFormat="1" applyFont="1" applyBorder="1" applyAlignment="1">
      <alignment horizontal="center" vertical="center"/>
    </xf>
    <xf numFmtId="3" fontId="20" fillId="0" borderId="10" xfId="50" applyNumberFormat="1" applyFont="1" applyBorder="1" applyAlignment="1">
      <alignment horizontal="center" vertical="center"/>
    </xf>
    <xf numFmtId="3" fontId="20" fillId="0" borderId="11" xfId="50" applyNumberFormat="1" applyFont="1" applyBorder="1" applyAlignment="1">
      <alignment horizontal="center" vertical="center"/>
    </xf>
    <xf numFmtId="3" fontId="20" fillId="0" borderId="11" xfId="51" applyNumberFormat="1" applyFont="1" applyBorder="1" applyAlignment="1">
      <alignment horizontal="center" vertical="center"/>
      <protection/>
    </xf>
    <xf numFmtId="3" fontId="20" fillId="0" borderId="10" xfId="50" applyNumberFormat="1" applyFont="1" applyBorder="1" applyAlignment="1">
      <alignment horizontal="center" vertical="center" wrapText="1"/>
    </xf>
    <xf numFmtId="3" fontId="20" fillId="0" borderId="11" xfId="50" applyNumberFormat="1" applyFont="1" applyBorder="1" applyAlignment="1">
      <alignment horizontal="center" vertical="center" wrapText="1"/>
    </xf>
    <xf numFmtId="3" fontId="21" fillId="0" borderId="10" xfId="50" applyFont="1" applyBorder="1" applyAlignment="1">
      <alignment vertical="center" wrapText="1"/>
    </xf>
    <xf numFmtId="3" fontId="21" fillId="0" borderId="10" xfId="50" applyNumberFormat="1" applyFont="1" applyBorder="1" applyAlignment="1">
      <alignment horizontal="center" vertical="center"/>
    </xf>
    <xf numFmtId="3" fontId="22" fillId="15" borderId="12" xfId="50" applyFont="1" applyFill="1" applyBorder="1" applyAlignment="1">
      <alignment horizontal="center" vertical="center"/>
    </xf>
    <xf numFmtId="4" fontId="22" fillId="15" borderId="12" xfId="50" applyNumberFormat="1" applyFont="1" applyFill="1" applyBorder="1" applyAlignment="1">
      <alignment horizontal="center" vertical="center"/>
    </xf>
    <xf numFmtId="4" fontId="24" fillId="15" borderId="12" xfId="5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24" fillId="15" borderId="12" xfId="5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4" fillId="15" borderId="12" xfId="50" applyFont="1" applyFill="1" applyBorder="1" applyAlignment="1">
      <alignment vertical="center" wrapText="1"/>
    </xf>
    <xf numFmtId="3" fontId="24" fillId="15" borderId="12" xfId="50" applyFont="1" applyFill="1" applyBorder="1" applyAlignment="1">
      <alignment horizontal="left" vertical="center" wrapText="1"/>
    </xf>
    <xf numFmtId="3" fontId="20" fillId="15" borderId="12" xfId="50" applyFont="1" applyFill="1" applyBorder="1" applyAlignment="1">
      <alignment horizontal="center" vertical="center"/>
    </xf>
    <xf numFmtId="4" fontId="21" fillId="0" borderId="0" xfId="51" applyNumberFormat="1" applyFont="1" applyBorder="1" applyAlignment="1">
      <alignment horizontal="center" vertical="center"/>
      <protection/>
    </xf>
    <xf numFmtId="3" fontId="21" fillId="0" borderId="0" xfId="51" applyNumberFormat="1" applyFont="1" applyBorder="1" applyAlignment="1">
      <alignment horizontal="center" vertical="center"/>
      <protection/>
    </xf>
    <xf numFmtId="0" fontId="21" fillId="0" borderId="0" xfId="51" applyFont="1" applyBorder="1" applyAlignment="1">
      <alignment vertical="center" wrapText="1"/>
      <protection/>
    </xf>
    <xf numFmtId="4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1" fillId="15" borderId="0" xfId="5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3" fontId="20" fillId="0" borderId="12" xfId="50" applyFont="1" applyBorder="1" applyAlignment="1">
      <alignment horizontal="center" vertical="center" wrapText="1"/>
    </xf>
    <xf numFmtId="1" fontId="20" fillId="0" borderId="12" xfId="50" applyNumberFormat="1" applyFont="1" applyBorder="1" applyAlignment="1">
      <alignment horizontal="center" vertical="center"/>
    </xf>
    <xf numFmtId="3" fontId="23" fillId="15" borderId="12" xfId="50" applyFont="1" applyFill="1" applyBorder="1" applyAlignment="1">
      <alignment horizontal="center" vertical="center" wrapText="1"/>
    </xf>
    <xf numFmtId="4" fontId="23" fillId="15" borderId="12" xfId="50" applyNumberFormat="1" applyFont="1" applyFill="1" applyBorder="1" applyAlignment="1">
      <alignment horizontal="center" vertical="center"/>
    </xf>
    <xf numFmtId="4" fontId="25" fillId="15" borderId="12" xfId="50" applyNumberFormat="1" applyFont="1" applyFill="1" applyBorder="1" applyAlignment="1">
      <alignment horizontal="center" vertical="center"/>
    </xf>
    <xf numFmtId="4" fontId="21" fillId="15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8" fillId="15" borderId="0" xfId="0" applyFont="1" applyFill="1" applyAlignment="1">
      <alignment/>
    </xf>
    <xf numFmtId="4" fontId="26" fillId="0" borderId="0" xfId="51" applyNumberFormat="1" applyFont="1" applyBorder="1" applyAlignment="1">
      <alignment vertical="center"/>
      <protection/>
    </xf>
    <xf numFmtId="0" fontId="29" fillId="0" borderId="0" xfId="0" applyFont="1" applyBorder="1" applyAlignment="1">
      <alignment/>
    </xf>
    <xf numFmtId="4" fontId="21" fillId="15" borderId="12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3" fontId="21" fillId="15" borderId="12" xfId="5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4" fontId="20" fillId="15" borderId="0" xfId="51" applyNumberFormat="1" applyFont="1" applyFill="1" applyAlignment="1">
      <alignment vertical="center"/>
      <protection/>
    </xf>
    <xf numFmtId="4" fontId="21" fillId="15" borderId="0" xfId="51" applyNumberFormat="1" applyFont="1" applyFill="1" applyAlignment="1">
      <alignment horizontal="center" vertical="center"/>
      <protection/>
    </xf>
    <xf numFmtId="3" fontId="21" fillId="15" borderId="0" xfId="51" applyNumberFormat="1" applyFont="1" applyFill="1" applyAlignment="1">
      <alignment horizontal="center" vertical="center"/>
      <protection/>
    </xf>
    <xf numFmtId="0" fontId="21" fillId="15" borderId="0" xfId="51" applyFont="1" applyFill="1" applyAlignment="1">
      <alignment horizontal="center" vertical="center"/>
      <protection/>
    </xf>
    <xf numFmtId="0" fontId="21" fillId="15" borderId="0" xfId="51" applyFont="1" applyFill="1" applyAlignment="1">
      <alignment vertical="center" wrapText="1"/>
      <protection/>
    </xf>
    <xf numFmtId="4" fontId="31" fillId="15" borderId="0" xfId="50" applyNumberFormat="1" applyFont="1" applyFill="1" applyBorder="1" applyAlignment="1">
      <alignment horizontal="center" vertical="center"/>
    </xf>
    <xf numFmtId="3" fontId="21" fillId="0" borderId="0" xfId="51" applyNumberFormat="1" applyFont="1" applyBorder="1" applyAlignment="1">
      <alignment vertical="center"/>
      <protection/>
    </xf>
    <xf numFmtId="3" fontId="20" fillId="0" borderId="0" xfId="51" applyNumberFormat="1" applyFont="1" applyBorder="1" applyAlignment="1">
      <alignment vertical="center"/>
      <protection/>
    </xf>
    <xf numFmtId="4" fontId="21" fillId="0" borderId="0" xfId="51" applyNumberFormat="1" applyFont="1" applyBorder="1" applyAlignment="1">
      <alignment vertical="center"/>
      <protection/>
    </xf>
    <xf numFmtId="4" fontId="20" fillId="0" borderId="0" xfId="51" applyNumberFormat="1" applyFont="1" applyBorder="1" applyAlignment="1">
      <alignment vertical="center"/>
      <protection/>
    </xf>
    <xf numFmtId="0" fontId="21" fillId="15" borderId="0" xfId="51" applyFont="1" applyFill="1" applyBorder="1" applyAlignment="1">
      <alignment vertical="center"/>
      <protection/>
    </xf>
    <xf numFmtId="4" fontId="21" fillId="15" borderId="0" xfId="51" applyNumberFormat="1" applyFont="1" applyFill="1" applyBorder="1" applyAlignment="1">
      <alignment horizontal="center" vertical="center"/>
      <protection/>
    </xf>
    <xf numFmtId="4" fontId="21" fillId="0" borderId="0" xfId="51" applyNumberFormat="1" applyFont="1" applyBorder="1" applyAlignment="1">
      <alignment vertical="center" wrapText="1"/>
      <protection/>
    </xf>
    <xf numFmtId="0" fontId="32" fillId="0" borderId="0" xfId="0" applyFont="1" applyAlignment="1">
      <alignment/>
    </xf>
    <xf numFmtId="3" fontId="20" fillId="18" borderId="12" xfId="50" applyFont="1" applyFill="1" applyBorder="1" applyAlignment="1">
      <alignment horizontal="center" vertical="center"/>
    </xf>
    <xf numFmtId="3" fontId="20" fillId="18" borderId="12" xfId="50" applyFont="1" applyFill="1" applyBorder="1" applyAlignment="1">
      <alignment horizontal="left" vertical="center" wrapText="1"/>
    </xf>
    <xf numFmtId="4" fontId="24" fillId="18" borderId="12" xfId="50" applyNumberFormat="1" applyFont="1" applyFill="1" applyBorder="1" applyAlignment="1">
      <alignment horizontal="center" vertical="center"/>
    </xf>
    <xf numFmtId="3" fontId="24" fillId="18" borderId="12" xfId="50" applyFont="1" applyFill="1" applyBorder="1" applyAlignment="1">
      <alignment horizontal="center" vertical="center"/>
    </xf>
    <xf numFmtId="3" fontId="24" fillId="18" borderId="12" xfId="50" applyFont="1" applyFill="1" applyBorder="1" applyAlignment="1">
      <alignment vertical="center" wrapText="1"/>
    </xf>
    <xf numFmtId="4" fontId="20" fillId="18" borderId="12" xfId="50" applyNumberFormat="1" applyFont="1" applyFill="1" applyBorder="1" applyAlignment="1">
      <alignment horizontal="center" vertical="center"/>
    </xf>
    <xf numFmtId="0" fontId="20" fillId="18" borderId="12" xfId="51" applyFont="1" applyFill="1" applyBorder="1" applyAlignment="1">
      <alignment vertical="center" wrapText="1"/>
      <protection/>
    </xf>
    <xf numFmtId="4" fontId="24" fillId="19" borderId="12" xfId="50" applyNumberFormat="1" applyFont="1" applyFill="1" applyBorder="1" applyAlignment="1">
      <alignment horizontal="center" vertical="center"/>
    </xf>
    <xf numFmtId="3" fontId="20" fillId="19" borderId="12" xfId="50" applyFont="1" applyFill="1" applyBorder="1" applyAlignment="1">
      <alignment horizontal="center" vertical="center"/>
    </xf>
    <xf numFmtId="3" fontId="20" fillId="19" borderId="12" xfId="50" applyFont="1" applyFill="1" applyBorder="1" applyAlignment="1">
      <alignment horizontal="left" vertical="center" wrapText="1"/>
    </xf>
    <xf numFmtId="3" fontId="24" fillId="19" borderId="12" xfId="50" applyFont="1" applyFill="1" applyBorder="1" applyAlignment="1">
      <alignment horizontal="center" vertical="center"/>
    </xf>
    <xf numFmtId="4" fontId="20" fillId="19" borderId="12" xfId="50" applyNumberFormat="1" applyFont="1" applyFill="1" applyBorder="1" applyAlignment="1">
      <alignment horizontal="center" vertical="center"/>
    </xf>
    <xf numFmtId="3" fontId="24" fillId="19" borderId="12" xfId="50" applyFont="1" applyFill="1" applyBorder="1" applyAlignment="1">
      <alignment vertical="center" wrapText="1"/>
    </xf>
    <xf numFmtId="0" fontId="20" fillId="19" borderId="12" xfId="51" applyFont="1" applyFill="1" applyBorder="1" applyAlignment="1">
      <alignment vertical="center" wrapText="1"/>
      <protection/>
    </xf>
    <xf numFmtId="0" fontId="0" fillId="20" borderId="0" xfId="0" applyFill="1" applyBorder="1" applyAlignment="1">
      <alignment/>
    </xf>
    <xf numFmtId="3" fontId="22" fillId="20" borderId="12" xfId="50" applyFont="1" applyFill="1" applyBorder="1" applyAlignment="1">
      <alignment horizontal="center" vertical="center"/>
    </xf>
    <xf numFmtId="3" fontId="21" fillId="20" borderId="12" xfId="50" applyFont="1" applyFill="1" applyBorder="1" applyAlignment="1">
      <alignment horizontal="left" vertical="center" wrapText="1"/>
    </xf>
    <xf numFmtId="4" fontId="22" fillId="20" borderId="12" xfId="50" applyNumberFormat="1" applyFont="1" applyFill="1" applyBorder="1" applyAlignment="1">
      <alignment horizontal="center" vertical="center"/>
    </xf>
    <xf numFmtId="4" fontId="21" fillId="20" borderId="12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4" fontId="21" fillId="20" borderId="12" xfId="50" applyNumberFormat="1" applyFont="1" applyFill="1" applyBorder="1" applyAlignment="1">
      <alignment horizontal="center" vertical="center"/>
    </xf>
    <xf numFmtId="4" fontId="0" fillId="20" borderId="0" xfId="0" applyNumberFormat="1" applyFill="1" applyAlignment="1">
      <alignment/>
    </xf>
    <xf numFmtId="0" fontId="21" fillId="20" borderId="12" xfId="51" applyFont="1" applyFill="1" applyBorder="1" applyAlignment="1">
      <alignment vertical="center" wrapText="1"/>
      <protection/>
    </xf>
    <xf numFmtId="3" fontId="21" fillId="20" borderId="12" xfId="50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vertical="center"/>
    </xf>
    <xf numFmtId="0" fontId="21" fillId="20" borderId="0" xfId="51" applyFont="1" applyFill="1" applyBorder="1" applyAlignment="1">
      <alignment vertical="center" wrapText="1"/>
      <protection/>
    </xf>
    <xf numFmtId="4" fontId="21" fillId="20" borderId="0" xfId="51" applyNumberFormat="1" applyFont="1" applyFill="1" applyBorder="1" applyAlignment="1">
      <alignment vertical="center" wrapText="1"/>
      <protection/>
    </xf>
    <xf numFmtId="4" fontId="20" fillId="0" borderId="0" xfId="51" applyNumberFormat="1" applyFont="1" applyBorder="1" applyAlignment="1">
      <alignment horizontal="center" vertical="center"/>
      <protection/>
    </xf>
    <xf numFmtId="4" fontId="28" fillId="20" borderId="0" xfId="0" applyNumberFormat="1" applyFont="1" applyFill="1" applyAlignment="1">
      <alignment/>
    </xf>
    <xf numFmtId="0" fontId="28" fillId="20" borderId="0" xfId="0" applyFont="1" applyFill="1" applyAlignment="1">
      <alignment/>
    </xf>
    <xf numFmtId="1" fontId="20" fillId="0" borderId="11" xfId="5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0" fontId="37" fillId="18" borderId="12" xfId="0" applyFont="1" applyFill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0" fontId="21" fillId="18" borderId="12" xfId="0" applyFont="1" applyFill="1" applyBorder="1" applyAlignment="1">
      <alignment horizontal="center"/>
    </xf>
    <xf numFmtId="4" fontId="21" fillId="20" borderId="12" xfId="0" applyNumberFormat="1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/>
    </xf>
    <xf numFmtId="0" fontId="31" fillId="20" borderId="12" xfId="0" applyFont="1" applyFill="1" applyBorder="1" applyAlignment="1">
      <alignment horizontal="center"/>
    </xf>
    <xf numFmtId="0" fontId="31" fillId="18" borderId="12" xfId="0" applyFont="1" applyFill="1" applyBorder="1" applyAlignment="1">
      <alignment horizontal="center"/>
    </xf>
    <xf numFmtId="0" fontId="20" fillId="18" borderId="12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19" borderId="12" xfId="0" applyFont="1" applyFill="1" applyBorder="1" applyAlignment="1">
      <alignment horizontal="center"/>
    </xf>
    <xf numFmtId="0" fontId="31" fillId="19" borderId="12" xfId="0" applyFont="1" applyFill="1" applyBorder="1" applyAlignment="1">
      <alignment horizontal="center"/>
    </xf>
    <xf numFmtId="4" fontId="0" fillId="20" borderId="12" xfId="0" applyNumberFormat="1" applyFill="1" applyBorder="1" applyAlignment="1">
      <alignment/>
    </xf>
    <xf numFmtId="3" fontId="37" fillId="20" borderId="0" xfId="50" applyFont="1" applyFill="1" applyBorder="1" applyAlignment="1">
      <alignment horizontal="center" vertical="center"/>
    </xf>
    <xf numFmtId="0" fontId="37" fillId="20" borderId="0" xfId="51" applyFont="1" applyFill="1" applyBorder="1" applyAlignment="1">
      <alignment vertical="center" wrapText="1"/>
      <protection/>
    </xf>
    <xf numFmtId="4" fontId="37" fillId="20" borderId="0" xfId="50" applyNumberFormat="1" applyFont="1" applyFill="1" applyBorder="1" applyAlignment="1">
      <alignment horizontal="center" vertical="center"/>
    </xf>
    <xf numFmtId="0" fontId="37" fillId="20" borderId="0" xfId="0" applyFont="1" applyFill="1" applyBorder="1" applyAlignment="1">
      <alignment horizontal="center"/>
    </xf>
    <xf numFmtId="0" fontId="38" fillId="20" borderId="12" xfId="0" applyFont="1" applyFill="1" applyBorder="1" applyAlignment="1">
      <alignment horizontal="center"/>
    </xf>
    <xf numFmtId="4" fontId="39" fillId="20" borderId="0" xfId="0" applyNumberFormat="1" applyFont="1" applyFill="1" applyAlignment="1">
      <alignment/>
    </xf>
    <xf numFmtId="0" fontId="39" fillId="20" borderId="0" xfId="0" applyFont="1" applyFill="1" applyAlignment="1">
      <alignment/>
    </xf>
    <xf numFmtId="4" fontId="20" fillId="19" borderId="12" xfId="0" applyNumberFormat="1" applyFont="1" applyFill="1" applyBorder="1" applyAlignment="1">
      <alignment horizontal="center"/>
    </xf>
    <xf numFmtId="4" fontId="20" fillId="18" borderId="12" xfId="0" applyNumberFormat="1" applyFont="1" applyFill="1" applyBorder="1" applyAlignment="1">
      <alignment horizontal="center"/>
    </xf>
    <xf numFmtId="4" fontId="37" fillId="20" borderId="12" xfId="0" applyNumberFormat="1" applyFont="1" applyFill="1" applyBorder="1" applyAlignment="1">
      <alignment horizontal="center"/>
    </xf>
    <xf numFmtId="0" fontId="40" fillId="20" borderId="12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4" fontId="20" fillId="0" borderId="0" xfId="50" applyNumberFormat="1" applyFont="1" applyBorder="1" applyAlignment="1">
      <alignment horizontal="center" vertical="center"/>
    </xf>
    <xf numFmtId="3" fontId="20" fillId="0" borderId="0" xfId="51" applyNumberFormat="1" applyFont="1" applyBorder="1" applyAlignment="1">
      <alignment horizontal="center" vertical="center"/>
      <protection/>
    </xf>
    <xf numFmtId="4" fontId="20" fillId="15" borderId="0" xfId="51" applyNumberFormat="1" applyFont="1" applyFill="1" applyBorder="1" applyAlignment="1">
      <alignment horizontal="center" vertical="center"/>
      <protection/>
    </xf>
    <xf numFmtId="4" fontId="20" fillId="15" borderId="0" xfId="51" applyNumberFormat="1" applyFont="1" applyFill="1" applyAlignment="1">
      <alignment horizontal="center" vertical="center"/>
      <protection/>
    </xf>
    <xf numFmtId="4" fontId="0" fillId="20" borderId="0" xfId="0" applyNumberFormat="1" applyFont="1" applyFill="1" applyAlignment="1">
      <alignment/>
    </xf>
    <xf numFmtId="0" fontId="41" fillId="20" borderId="12" xfId="0" applyFont="1" applyFill="1" applyBorder="1" applyAlignment="1">
      <alignment horizontal="center"/>
    </xf>
    <xf numFmtId="4" fontId="42" fillId="20" borderId="0" xfId="0" applyNumberFormat="1" applyFont="1" applyFill="1" applyAlignment="1">
      <alignment/>
    </xf>
    <xf numFmtId="0" fontId="42" fillId="20" borderId="0" xfId="0" applyFont="1" applyFill="1" applyAlignment="1">
      <alignment/>
    </xf>
    <xf numFmtId="4" fontId="43" fillId="0" borderId="0" xfId="0" applyNumberFormat="1" applyFont="1" applyAlignment="1">
      <alignment/>
    </xf>
    <xf numFmtId="0" fontId="20" fillId="15" borderId="0" xfId="51" applyFont="1" applyFill="1" applyBorder="1" applyAlignment="1">
      <alignment horizontal="center" vertical="center"/>
      <protection/>
    </xf>
    <xf numFmtId="4" fontId="20" fillId="15" borderId="10" xfId="50" applyNumberFormat="1" applyFont="1" applyFill="1" applyBorder="1" applyAlignment="1">
      <alignment horizontal="center" vertical="center" wrapText="1"/>
    </xf>
    <xf numFmtId="4" fontId="20" fillId="15" borderId="14" xfId="50" applyNumberFormat="1" applyFont="1" applyFill="1" applyBorder="1" applyAlignment="1">
      <alignment horizontal="center" vertical="center" wrapText="1"/>
    </xf>
    <xf numFmtId="3" fontId="24" fillId="20" borderId="12" xfId="50" applyFont="1" applyFill="1" applyBorder="1" applyAlignment="1">
      <alignment horizontal="center" vertical="center"/>
    </xf>
    <xf numFmtId="4" fontId="21" fillId="20" borderId="15" xfId="5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20" fillId="0" borderId="14" xfId="51" applyNumberFormat="1" applyFont="1" applyBorder="1" applyAlignment="1">
      <alignment horizontal="center" vertical="center"/>
      <protection/>
    </xf>
    <xf numFmtId="4" fontId="20" fillId="0" borderId="12" xfId="51" applyNumberFormat="1" applyFont="1" applyBorder="1" applyAlignment="1">
      <alignment horizontal="center" vertical="center"/>
      <protection/>
    </xf>
    <xf numFmtId="4" fontId="20" fillId="15" borderId="14" xfId="50" applyNumberFormat="1" applyFont="1" applyFill="1" applyBorder="1" applyAlignment="1">
      <alignment horizontal="center" vertical="center" wrapText="1"/>
    </xf>
    <xf numFmtId="4" fontId="20" fillId="15" borderId="12" xfId="50" applyNumberFormat="1" applyFont="1" applyFill="1" applyBorder="1" applyAlignment="1">
      <alignment horizontal="center" vertical="center" wrapText="1"/>
    </xf>
    <xf numFmtId="3" fontId="20" fillId="0" borderId="12" xfId="50" applyFont="1" applyBorder="1" applyAlignment="1">
      <alignment horizontal="center" vertical="center"/>
    </xf>
    <xf numFmtId="0" fontId="20" fillId="15" borderId="0" xfId="51" applyFont="1" applyFill="1" applyAlignment="1">
      <alignment horizontal="left" vertical="center" wrapText="1"/>
      <protection/>
    </xf>
    <xf numFmtId="4" fontId="20" fillId="15" borderId="0" xfId="51" applyNumberFormat="1" applyFont="1" applyFill="1" applyAlignment="1">
      <alignment horizontal="center" vertical="center"/>
      <protection/>
    </xf>
    <xf numFmtId="0" fontId="20" fillId="15" borderId="16" xfId="51" applyFont="1" applyFill="1" applyBorder="1" applyAlignment="1">
      <alignment horizontal="center" vertical="center"/>
      <protection/>
    </xf>
    <xf numFmtId="3" fontId="20" fillId="15" borderId="12" xfId="50" applyFont="1" applyFill="1" applyBorder="1" applyAlignment="1">
      <alignment horizontal="center" vertical="center" wrapText="1"/>
    </xf>
    <xf numFmtId="3" fontId="20" fillId="15" borderId="13" xfId="50" applyFont="1" applyFill="1" applyBorder="1" applyAlignment="1">
      <alignment horizontal="center" vertical="center" wrapText="1"/>
    </xf>
    <xf numFmtId="3" fontId="20" fillId="0" borderId="13" xfId="50" applyFont="1" applyBorder="1" applyAlignment="1">
      <alignment horizontal="center" vertical="center" wrapText="1"/>
    </xf>
    <xf numFmtId="3" fontId="20" fillId="0" borderId="10" xfId="50" applyFont="1" applyBorder="1" applyAlignment="1">
      <alignment horizontal="center" vertical="center" wrapText="1"/>
    </xf>
    <xf numFmtId="4" fontId="20" fillId="0" borderId="13" xfId="50" applyNumberFormat="1" applyFont="1" applyBorder="1" applyAlignment="1">
      <alignment horizontal="center" vertical="center"/>
    </xf>
    <xf numFmtId="4" fontId="20" fillId="0" borderId="10" xfId="50" applyNumberFormat="1" applyFont="1" applyBorder="1" applyAlignment="1">
      <alignment horizontal="center" vertical="center"/>
    </xf>
    <xf numFmtId="3" fontId="20" fillId="0" borderId="13" xfId="50" applyNumberFormat="1" applyFont="1" applyBorder="1" applyAlignment="1">
      <alignment horizontal="center" vertical="center"/>
    </xf>
    <xf numFmtId="3" fontId="20" fillId="0" borderId="10" xfId="50" applyNumberFormat="1" applyFont="1" applyBorder="1" applyAlignment="1">
      <alignment horizontal="center" vertical="center"/>
    </xf>
    <xf numFmtId="4" fontId="20" fillId="0" borderId="0" xfId="51" applyNumberFormat="1" applyFont="1" applyBorder="1" applyAlignment="1">
      <alignment horizontal="center" vertical="center"/>
      <protection/>
    </xf>
    <xf numFmtId="0" fontId="21" fillId="15" borderId="0" xfId="51" applyFont="1" applyFill="1" applyBorder="1" applyAlignment="1">
      <alignment horizontal="left" vertical="center"/>
      <protection/>
    </xf>
    <xf numFmtId="0" fontId="21" fillId="0" borderId="0" xfId="0" applyFont="1" applyAlignment="1">
      <alignment horizontal="right"/>
    </xf>
    <xf numFmtId="4" fontId="21" fillId="0" borderId="0" xfId="51" applyNumberFormat="1" applyFont="1" applyBorder="1" applyAlignment="1">
      <alignment horizontal="center" vertical="center"/>
      <protection/>
    </xf>
    <xf numFmtId="0" fontId="20" fillId="15" borderId="0" xfId="51" applyFont="1" applyFill="1" applyBorder="1" applyAlignment="1">
      <alignment horizontal="center" vertical="center" wrapText="1"/>
      <protection/>
    </xf>
    <xf numFmtId="4" fontId="20" fillId="0" borderId="0" xfId="50" applyNumberFormat="1" applyFont="1" applyBorder="1" applyAlignment="1">
      <alignment horizontal="center" vertical="center"/>
    </xf>
    <xf numFmtId="3" fontId="20" fillId="0" borderId="0" xfId="51" applyNumberFormat="1" applyFont="1" applyBorder="1" applyAlignment="1">
      <alignment horizontal="center" vertical="center"/>
      <protection/>
    </xf>
    <xf numFmtId="4" fontId="20" fillId="15" borderId="0" xfId="51" applyNumberFormat="1" applyFont="1" applyFill="1" applyBorder="1" applyAlignment="1">
      <alignment horizontal="center" vertical="center"/>
      <protection/>
    </xf>
    <xf numFmtId="3" fontId="21" fillId="0" borderId="0" xfId="51" applyNumberFormat="1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Investitii - L I S T A" xfId="50"/>
    <cellStyle name="Normal_Sheet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0"/>
  <sheetViews>
    <sheetView tabSelected="1" zoomScaleSheetLayoutView="100" zoomScalePageLayoutView="0" workbookViewId="0" topLeftCell="B1">
      <selection activeCell="N100" sqref="N100"/>
    </sheetView>
  </sheetViews>
  <sheetFormatPr defaultColWidth="9.140625" defaultRowHeight="12.75"/>
  <cols>
    <col min="1" max="1" width="3.28125" style="0" hidden="1" customWidth="1"/>
    <col min="2" max="2" width="3.8515625" style="25" customWidth="1"/>
    <col min="3" max="3" width="27.57421875" style="15" customWidth="1"/>
    <col min="4" max="4" width="15.28125" style="15" customWidth="1"/>
    <col min="5" max="5" width="12.57421875" style="15" customWidth="1"/>
    <col min="6" max="6" width="14.00390625" style="15" customWidth="1"/>
    <col min="7" max="7" width="13.28125" style="15" customWidth="1"/>
    <col min="8" max="8" width="13.7109375" style="15" customWidth="1"/>
    <col min="9" max="10" width="14.00390625" style="32" customWidth="1"/>
    <col min="11" max="11" width="13.8515625" style="25" customWidth="1"/>
    <col min="12" max="12" width="13.8515625" style="0" customWidth="1"/>
    <col min="13" max="13" width="17.421875" style="0" customWidth="1"/>
    <col min="14" max="15" width="10.140625" style="0" customWidth="1"/>
    <col min="17" max="17" width="12.28125" style="0" customWidth="1"/>
  </cols>
  <sheetData>
    <row r="1" ht="3.75" customHeight="1"/>
    <row r="2" spans="2:11" s="39" customFormat="1" ht="17.25" customHeight="1">
      <c r="B2" s="139" t="s">
        <v>75</v>
      </c>
      <c r="C2" s="139"/>
      <c r="D2" s="139"/>
      <c r="E2" s="139"/>
      <c r="F2" s="42"/>
      <c r="G2" s="140" t="s">
        <v>14</v>
      </c>
      <c r="H2" s="140"/>
      <c r="I2" s="140"/>
      <c r="J2" s="122"/>
      <c r="K2" s="25"/>
    </row>
    <row r="3" spans="2:11" s="39" customFormat="1" ht="21" customHeight="1">
      <c r="B3" s="139" t="s">
        <v>96</v>
      </c>
      <c r="C3" s="139"/>
      <c r="D3" s="43"/>
      <c r="E3" s="44"/>
      <c r="F3" s="42"/>
      <c r="G3" s="140" t="s">
        <v>54</v>
      </c>
      <c r="H3" s="140"/>
      <c r="I3" s="140"/>
      <c r="J3" s="122"/>
      <c r="K3" s="25"/>
    </row>
    <row r="4" spans="2:11" s="39" customFormat="1" ht="15">
      <c r="B4" s="45"/>
      <c r="C4" s="46"/>
      <c r="D4" s="43"/>
      <c r="E4" s="44"/>
      <c r="F4" s="42"/>
      <c r="G4" s="140" t="s">
        <v>25</v>
      </c>
      <c r="H4" s="140"/>
      <c r="I4" s="140"/>
      <c r="J4" s="122"/>
      <c r="K4" s="25"/>
    </row>
    <row r="5" spans="2:11" s="39" customFormat="1" ht="16.5" customHeight="1">
      <c r="B5" s="141" t="s">
        <v>97</v>
      </c>
      <c r="C5" s="141"/>
      <c r="D5" s="141"/>
      <c r="E5" s="141"/>
      <c r="F5" s="141"/>
      <c r="G5" s="141"/>
      <c r="H5" s="141"/>
      <c r="I5" s="141"/>
      <c r="J5" s="128"/>
      <c r="K5" s="25"/>
    </row>
    <row r="6" spans="2:11" ht="14.25" customHeight="1">
      <c r="B6" s="142" t="s">
        <v>16</v>
      </c>
      <c r="C6" s="144" t="s">
        <v>17</v>
      </c>
      <c r="D6" s="146" t="s">
        <v>3</v>
      </c>
      <c r="E6" s="148" t="s">
        <v>3</v>
      </c>
      <c r="F6" s="148" t="s">
        <v>5</v>
      </c>
      <c r="G6" s="138" t="s">
        <v>98</v>
      </c>
      <c r="H6" s="138"/>
      <c r="I6" s="138"/>
      <c r="J6" s="138"/>
      <c r="K6" s="89"/>
    </row>
    <row r="7" spans="2:11" ht="17.25" customHeight="1">
      <c r="B7" s="142"/>
      <c r="C7" s="145"/>
      <c r="D7" s="147"/>
      <c r="E7" s="149"/>
      <c r="F7" s="149"/>
      <c r="G7" s="134" t="s">
        <v>4</v>
      </c>
      <c r="H7" s="134" t="s">
        <v>29</v>
      </c>
      <c r="I7" s="136" t="s">
        <v>21</v>
      </c>
      <c r="J7" s="129"/>
      <c r="K7" s="90"/>
    </row>
    <row r="8" spans="2:11" ht="18" customHeight="1">
      <c r="B8" s="142"/>
      <c r="C8" s="1" t="s">
        <v>7</v>
      </c>
      <c r="D8" s="2" t="s">
        <v>9</v>
      </c>
      <c r="E8" s="3" t="s">
        <v>9</v>
      </c>
      <c r="F8" s="5" t="s">
        <v>161</v>
      </c>
      <c r="G8" s="135"/>
      <c r="H8" s="135"/>
      <c r="I8" s="137"/>
      <c r="J8" s="129"/>
      <c r="K8" s="91" t="s">
        <v>102</v>
      </c>
    </row>
    <row r="9" spans="2:11" ht="17.25" customHeight="1">
      <c r="B9" s="142"/>
      <c r="C9" s="1" t="s">
        <v>8</v>
      </c>
      <c r="D9" s="2" t="s">
        <v>10</v>
      </c>
      <c r="E9" s="6" t="s">
        <v>92</v>
      </c>
      <c r="F9" s="88">
        <v>2016</v>
      </c>
      <c r="G9" s="135"/>
      <c r="H9" s="135"/>
      <c r="I9" s="137"/>
      <c r="J9" s="129" t="s">
        <v>162</v>
      </c>
      <c r="K9" s="91" t="s">
        <v>103</v>
      </c>
    </row>
    <row r="10" spans="2:11" ht="18.75" customHeight="1">
      <c r="B10" s="142"/>
      <c r="C10" s="8" t="s">
        <v>6</v>
      </c>
      <c r="D10" s="2"/>
      <c r="E10" s="9"/>
      <c r="F10" s="7"/>
      <c r="G10" s="135"/>
      <c r="H10" s="135"/>
      <c r="I10" s="137"/>
      <c r="J10" s="129"/>
      <c r="K10" s="90"/>
    </row>
    <row r="11" spans="2:11" ht="23.25" customHeight="1">
      <c r="B11" s="143"/>
      <c r="C11" s="1" t="s">
        <v>15</v>
      </c>
      <c r="D11" s="2"/>
      <c r="E11" s="3"/>
      <c r="F11" s="4"/>
      <c r="G11" s="135"/>
      <c r="H11" s="135"/>
      <c r="I11" s="137"/>
      <c r="J11" s="130"/>
      <c r="K11" s="92"/>
    </row>
    <row r="12" spans="1:11" ht="12.75">
      <c r="A12" s="23"/>
      <c r="B12" s="18">
        <v>0</v>
      </c>
      <c r="C12" s="26">
        <v>1</v>
      </c>
      <c r="D12" s="27">
        <v>2</v>
      </c>
      <c r="E12" s="27">
        <v>3</v>
      </c>
      <c r="F12" s="27">
        <v>4</v>
      </c>
      <c r="G12" s="27">
        <v>5</v>
      </c>
      <c r="H12" s="27"/>
      <c r="I12" s="33">
        <v>7</v>
      </c>
      <c r="J12" s="33">
        <v>8</v>
      </c>
      <c r="K12" s="93">
        <v>9</v>
      </c>
    </row>
    <row r="13" spans="1:13" ht="12.75">
      <c r="A13" s="23"/>
      <c r="B13" s="10"/>
      <c r="C13" s="28" t="s">
        <v>18</v>
      </c>
      <c r="D13" s="29">
        <f aca="true" t="shared" si="0" ref="D13:J13">D14+D15+D16</f>
        <v>229379776.11</v>
      </c>
      <c r="E13" s="29">
        <f t="shared" si="0"/>
        <v>151126705.89000002</v>
      </c>
      <c r="F13" s="29">
        <f t="shared" si="0"/>
        <v>77142858.16</v>
      </c>
      <c r="G13" s="29">
        <f t="shared" si="0"/>
        <v>132297649.80999999</v>
      </c>
      <c r="H13" s="29">
        <f t="shared" si="0"/>
        <v>68249321.34</v>
      </c>
      <c r="I13" s="29">
        <f t="shared" si="0"/>
        <v>51534698.47</v>
      </c>
      <c r="J13" s="29">
        <f t="shared" si="0"/>
        <v>12513630</v>
      </c>
      <c r="K13" s="94"/>
      <c r="L13" s="13"/>
      <c r="M13" s="13"/>
    </row>
    <row r="14" spans="1:11" ht="24.75" customHeight="1">
      <c r="A14" s="23"/>
      <c r="B14" s="14" t="s">
        <v>0</v>
      </c>
      <c r="C14" s="16" t="s">
        <v>11</v>
      </c>
      <c r="D14" s="12">
        <f aca="true" t="shared" si="1" ref="D14:J14">D19+D54+D90+D152</f>
        <v>146899865.24</v>
      </c>
      <c r="E14" s="12">
        <f t="shared" si="1"/>
        <v>138366766.42000002</v>
      </c>
      <c r="F14" s="12">
        <f t="shared" si="1"/>
        <v>65946202.45999999</v>
      </c>
      <c r="G14" s="12">
        <f t="shared" si="1"/>
        <v>64246202.45999999</v>
      </c>
      <c r="H14" s="12">
        <f t="shared" si="1"/>
        <v>3960220.37</v>
      </c>
      <c r="I14" s="12">
        <f t="shared" si="1"/>
        <v>47772352.089999996</v>
      </c>
      <c r="J14" s="12">
        <f t="shared" si="1"/>
        <v>12513630</v>
      </c>
      <c r="K14" s="94"/>
    </row>
    <row r="15" spans="1:13" ht="21" customHeight="1">
      <c r="A15" s="23"/>
      <c r="B15" s="14" t="s">
        <v>1</v>
      </c>
      <c r="C15" s="17" t="s">
        <v>12</v>
      </c>
      <c r="D15" s="12">
        <f aca="true" t="shared" si="2" ref="D15:J15">D21+D56+D81+D93+D149+D155</f>
        <v>62278562.47</v>
      </c>
      <c r="E15" s="12">
        <f t="shared" si="2"/>
        <v>193624.06</v>
      </c>
      <c r="F15" s="12">
        <f t="shared" si="2"/>
        <v>0</v>
      </c>
      <c r="G15" s="12">
        <f t="shared" si="2"/>
        <v>46847553.550000004</v>
      </c>
      <c r="H15" s="12">
        <f t="shared" si="2"/>
        <v>46847553.550000004</v>
      </c>
      <c r="I15" s="12">
        <f t="shared" si="2"/>
        <v>0</v>
      </c>
      <c r="J15" s="12">
        <f t="shared" si="2"/>
        <v>0</v>
      </c>
      <c r="K15" s="94"/>
      <c r="M15" s="13"/>
    </row>
    <row r="16" spans="1:13" ht="27" customHeight="1">
      <c r="A16" s="23"/>
      <c r="B16" s="14" t="s">
        <v>2</v>
      </c>
      <c r="C16" s="16" t="s">
        <v>13</v>
      </c>
      <c r="D16" s="12">
        <f aca="true" t="shared" si="3" ref="D16:J16">D25+D50+D64+D85+D109+D158</f>
        <v>20201348.4</v>
      </c>
      <c r="E16" s="12">
        <f t="shared" si="3"/>
        <v>12566315.41</v>
      </c>
      <c r="F16" s="12">
        <f t="shared" si="3"/>
        <v>11196655.7</v>
      </c>
      <c r="G16" s="12">
        <f t="shared" si="3"/>
        <v>21203893.8</v>
      </c>
      <c r="H16" s="12">
        <f t="shared" si="3"/>
        <v>17441547.42</v>
      </c>
      <c r="I16" s="12">
        <f t="shared" si="3"/>
        <v>3762346.38</v>
      </c>
      <c r="J16" s="12">
        <f t="shared" si="3"/>
        <v>0</v>
      </c>
      <c r="K16" s="94"/>
      <c r="M16" s="13"/>
    </row>
    <row r="17" spans="1:11" ht="42.75" customHeight="1">
      <c r="A17" s="23"/>
      <c r="B17" s="14"/>
      <c r="C17" s="17" t="s">
        <v>19</v>
      </c>
      <c r="D17" s="30"/>
      <c r="E17" s="30"/>
      <c r="F17" s="30"/>
      <c r="G17" s="30"/>
      <c r="H17" s="30"/>
      <c r="I17" s="34"/>
      <c r="J17" s="34"/>
      <c r="K17" s="93"/>
    </row>
    <row r="18" spans="1:17" ht="29.25" customHeight="1">
      <c r="A18" s="23"/>
      <c r="B18" s="64" t="s">
        <v>35</v>
      </c>
      <c r="C18" s="65" t="s">
        <v>46</v>
      </c>
      <c r="D18" s="63">
        <f aca="true" t="shared" si="4" ref="D18:J18">D19+D21+D25</f>
        <v>19215826.48</v>
      </c>
      <c r="E18" s="63">
        <f t="shared" si="4"/>
        <v>14648604.09</v>
      </c>
      <c r="F18" s="63">
        <f t="shared" si="4"/>
        <v>14538604.09</v>
      </c>
      <c r="G18" s="63">
        <f t="shared" si="4"/>
        <v>18057604.09</v>
      </c>
      <c r="H18" s="63">
        <f t="shared" si="4"/>
        <v>5543974.09</v>
      </c>
      <c r="I18" s="63">
        <f t="shared" si="4"/>
        <v>0</v>
      </c>
      <c r="J18" s="63">
        <f t="shared" si="4"/>
        <v>12513630</v>
      </c>
      <c r="K18" s="104"/>
      <c r="Q18" s="13"/>
    </row>
    <row r="19" spans="1:11" ht="29.25" customHeight="1">
      <c r="A19" s="23"/>
      <c r="B19" s="56" t="s">
        <v>0</v>
      </c>
      <c r="C19" s="57" t="s">
        <v>36</v>
      </c>
      <c r="D19" s="58">
        <f aca="true" t="shared" si="5" ref="D19:J19">D20</f>
        <v>12513630</v>
      </c>
      <c r="E19" s="58">
        <f t="shared" si="5"/>
        <v>12513630</v>
      </c>
      <c r="F19" s="58">
        <f t="shared" si="5"/>
        <v>12513630</v>
      </c>
      <c r="G19" s="58">
        <f t="shared" si="5"/>
        <v>12513630</v>
      </c>
      <c r="H19" s="58">
        <f t="shared" si="5"/>
        <v>0</v>
      </c>
      <c r="I19" s="58">
        <f t="shared" si="5"/>
        <v>0</v>
      </c>
      <c r="J19" s="58">
        <f t="shared" si="5"/>
        <v>12513630</v>
      </c>
      <c r="K19" s="95"/>
    </row>
    <row r="20" spans="1:11" s="75" customFormat="1" ht="45.75" customHeight="1">
      <c r="A20" s="70"/>
      <c r="B20" s="79">
        <v>1</v>
      </c>
      <c r="C20" s="72" t="s">
        <v>37</v>
      </c>
      <c r="D20" s="73">
        <v>12513630</v>
      </c>
      <c r="E20" s="73">
        <v>12513630</v>
      </c>
      <c r="F20" s="73">
        <v>12513630</v>
      </c>
      <c r="G20" s="73">
        <f>J20+I20+H20</f>
        <v>12513630</v>
      </c>
      <c r="H20" s="73">
        <v>0</v>
      </c>
      <c r="I20" s="74">
        <v>0</v>
      </c>
      <c r="J20" s="74">
        <v>12513630</v>
      </c>
      <c r="K20" s="96" t="s">
        <v>104</v>
      </c>
    </row>
    <row r="21" spans="1:11" s="75" customFormat="1" ht="29.25" customHeight="1">
      <c r="A21" s="70"/>
      <c r="B21" s="56" t="s">
        <v>1</v>
      </c>
      <c r="C21" s="57" t="s">
        <v>22</v>
      </c>
      <c r="D21" s="58">
        <f aca="true" t="shared" si="6" ref="D21:J21">SUM(D22:D24)</f>
        <v>555000</v>
      </c>
      <c r="E21" s="58">
        <f t="shared" si="6"/>
        <v>0</v>
      </c>
      <c r="F21" s="58">
        <f t="shared" si="6"/>
        <v>0</v>
      </c>
      <c r="G21" s="58">
        <f t="shared" si="6"/>
        <v>555000</v>
      </c>
      <c r="H21" s="58">
        <f t="shared" si="6"/>
        <v>555000</v>
      </c>
      <c r="I21" s="58">
        <f t="shared" si="6"/>
        <v>0</v>
      </c>
      <c r="J21" s="58">
        <f t="shared" si="6"/>
        <v>0</v>
      </c>
      <c r="K21" s="58"/>
    </row>
    <row r="22" spans="1:11" s="75" customFormat="1" ht="48.75" customHeight="1">
      <c r="A22" s="70"/>
      <c r="B22" s="79">
        <v>1</v>
      </c>
      <c r="C22" s="72" t="s">
        <v>113</v>
      </c>
      <c r="D22" s="76">
        <v>455000</v>
      </c>
      <c r="E22" s="76">
        <v>0</v>
      </c>
      <c r="F22" s="76">
        <v>0</v>
      </c>
      <c r="G22" s="76">
        <f>I22+H22</f>
        <v>455000</v>
      </c>
      <c r="H22" s="76">
        <v>455000</v>
      </c>
      <c r="I22" s="76">
        <v>0</v>
      </c>
      <c r="J22" s="76">
        <v>0</v>
      </c>
      <c r="K22" s="96"/>
    </row>
    <row r="23" spans="1:11" s="75" customFormat="1" ht="33" customHeight="1">
      <c r="A23" s="70"/>
      <c r="B23" s="79">
        <v>2</v>
      </c>
      <c r="C23" s="72" t="s">
        <v>115</v>
      </c>
      <c r="D23" s="76">
        <v>80000</v>
      </c>
      <c r="E23" s="76">
        <v>0</v>
      </c>
      <c r="F23" s="76">
        <v>0</v>
      </c>
      <c r="G23" s="76">
        <f>I23+H23</f>
        <v>80000</v>
      </c>
      <c r="H23" s="76">
        <v>80000</v>
      </c>
      <c r="I23" s="76">
        <v>0</v>
      </c>
      <c r="J23" s="76">
        <v>0</v>
      </c>
      <c r="K23" s="96"/>
    </row>
    <row r="24" spans="1:11" s="75" customFormat="1" ht="33.75" customHeight="1">
      <c r="A24" s="70"/>
      <c r="B24" s="79">
        <v>3</v>
      </c>
      <c r="C24" s="72" t="s">
        <v>116</v>
      </c>
      <c r="D24" s="76">
        <v>20000</v>
      </c>
      <c r="E24" s="76">
        <v>0</v>
      </c>
      <c r="F24" s="76">
        <v>0</v>
      </c>
      <c r="G24" s="76">
        <f>H24+I24</f>
        <v>20000</v>
      </c>
      <c r="H24" s="76">
        <v>20000</v>
      </c>
      <c r="I24" s="76">
        <v>0</v>
      </c>
      <c r="J24" s="76">
        <v>0</v>
      </c>
      <c r="K24" s="96"/>
    </row>
    <row r="25" spans="1:11" ht="29.25" customHeight="1">
      <c r="A25" s="23"/>
      <c r="B25" s="59" t="s">
        <v>2</v>
      </c>
      <c r="C25" s="60" t="s">
        <v>13</v>
      </c>
      <c r="D25" s="58">
        <f>SUM(D26:D48)</f>
        <v>6147196.48</v>
      </c>
      <c r="E25" s="58">
        <f aca="true" t="shared" si="7" ref="E25:J25">SUM(E26:E48)</f>
        <v>2134974.09</v>
      </c>
      <c r="F25" s="58">
        <f t="shared" si="7"/>
        <v>2024974.0899999999</v>
      </c>
      <c r="G25" s="58">
        <f t="shared" si="7"/>
        <v>4988974.09</v>
      </c>
      <c r="H25" s="58">
        <f t="shared" si="7"/>
        <v>4988974.09</v>
      </c>
      <c r="I25" s="58">
        <f t="shared" si="7"/>
        <v>0</v>
      </c>
      <c r="J25" s="58">
        <f t="shared" si="7"/>
        <v>0</v>
      </c>
      <c r="K25" s="58"/>
    </row>
    <row r="26" spans="1:12" s="75" customFormat="1" ht="33" customHeight="1">
      <c r="A26" s="70"/>
      <c r="B26" s="71">
        <v>1</v>
      </c>
      <c r="C26" s="72" t="s">
        <v>38</v>
      </c>
      <c r="D26" s="73">
        <v>156800.48</v>
      </c>
      <c r="E26" s="73">
        <v>156800.48</v>
      </c>
      <c r="F26" s="73">
        <v>156800.48</v>
      </c>
      <c r="G26" s="73">
        <f>I26+H26</f>
        <v>156800.48</v>
      </c>
      <c r="H26" s="73">
        <v>156800.48</v>
      </c>
      <c r="I26" s="74">
        <v>0</v>
      </c>
      <c r="J26" s="74">
        <v>0</v>
      </c>
      <c r="K26" s="73" t="s">
        <v>104</v>
      </c>
      <c r="L26" s="70"/>
    </row>
    <row r="27" spans="1:11" s="75" customFormat="1" ht="48.75" customHeight="1">
      <c r="A27" s="70"/>
      <c r="B27" s="79">
        <v>2</v>
      </c>
      <c r="C27" s="72" t="s">
        <v>43</v>
      </c>
      <c r="D27" s="76">
        <v>122000</v>
      </c>
      <c r="E27" s="76">
        <v>76632</v>
      </c>
      <c r="F27" s="76">
        <v>76632</v>
      </c>
      <c r="G27" s="76">
        <f>H27+I27</f>
        <v>76632</v>
      </c>
      <c r="H27" s="76">
        <v>76632</v>
      </c>
      <c r="I27" s="74">
        <v>0</v>
      </c>
      <c r="J27" s="74">
        <v>0</v>
      </c>
      <c r="K27" s="98" t="s">
        <v>104</v>
      </c>
    </row>
    <row r="28" spans="1:14" s="75" customFormat="1" ht="60" customHeight="1">
      <c r="A28" s="70"/>
      <c r="B28" s="79">
        <v>3</v>
      </c>
      <c r="C28" s="72" t="s">
        <v>106</v>
      </c>
      <c r="D28" s="76">
        <v>132000</v>
      </c>
      <c r="E28" s="76">
        <v>132000</v>
      </c>
      <c r="F28" s="76">
        <v>132000</v>
      </c>
      <c r="G28" s="76">
        <f aca="true" t="shared" si="8" ref="G28:G34">I28+H28</f>
        <v>132000</v>
      </c>
      <c r="H28" s="76">
        <v>132000</v>
      </c>
      <c r="I28" s="74">
        <v>0</v>
      </c>
      <c r="J28" s="74">
        <v>0</v>
      </c>
      <c r="K28" s="96" t="s">
        <v>105</v>
      </c>
      <c r="N28" s="77"/>
    </row>
    <row r="29" spans="1:14" s="75" customFormat="1" ht="36" customHeight="1">
      <c r="A29" s="70"/>
      <c r="B29" s="71">
        <v>4</v>
      </c>
      <c r="C29" s="72" t="s">
        <v>71</v>
      </c>
      <c r="D29" s="76">
        <v>200000</v>
      </c>
      <c r="E29" s="76">
        <v>187145.61</v>
      </c>
      <c r="F29" s="76">
        <v>187145.61</v>
      </c>
      <c r="G29" s="76">
        <f t="shared" si="8"/>
        <v>187145.61</v>
      </c>
      <c r="H29" s="76">
        <v>187145.61</v>
      </c>
      <c r="I29" s="74">
        <v>0</v>
      </c>
      <c r="J29" s="74">
        <v>0</v>
      </c>
      <c r="K29" s="96" t="s">
        <v>104</v>
      </c>
      <c r="N29" s="77"/>
    </row>
    <row r="30" spans="1:14" s="75" customFormat="1" ht="39.75" customHeight="1">
      <c r="A30" s="70"/>
      <c r="B30" s="79">
        <v>5</v>
      </c>
      <c r="C30" s="72" t="s">
        <v>73</v>
      </c>
      <c r="D30" s="76">
        <v>701396</v>
      </c>
      <c r="E30" s="76">
        <v>701396</v>
      </c>
      <c r="F30" s="76">
        <v>701396</v>
      </c>
      <c r="G30" s="76">
        <f t="shared" si="8"/>
        <v>701396</v>
      </c>
      <c r="H30" s="76">
        <f>650000+51396</f>
        <v>701396</v>
      </c>
      <c r="I30" s="74">
        <v>0</v>
      </c>
      <c r="J30" s="74"/>
      <c r="K30" s="96"/>
      <c r="N30" s="77"/>
    </row>
    <row r="31" spans="1:14" s="75" customFormat="1" ht="39.75" customHeight="1">
      <c r="A31" s="70"/>
      <c r="B31" s="79">
        <v>6</v>
      </c>
      <c r="C31" s="72" t="s">
        <v>91</v>
      </c>
      <c r="D31" s="76">
        <v>159000</v>
      </c>
      <c r="E31" s="76">
        <v>159000</v>
      </c>
      <c r="F31" s="76">
        <v>159000</v>
      </c>
      <c r="G31" s="76">
        <f t="shared" si="8"/>
        <v>159000</v>
      </c>
      <c r="H31" s="76">
        <v>159000</v>
      </c>
      <c r="I31" s="74">
        <v>0</v>
      </c>
      <c r="J31" s="74">
        <v>0</v>
      </c>
      <c r="K31" s="96"/>
      <c r="N31" s="77"/>
    </row>
    <row r="32" spans="1:14" s="75" customFormat="1" ht="39.75" customHeight="1">
      <c r="A32" s="70"/>
      <c r="B32" s="71">
        <v>7</v>
      </c>
      <c r="C32" s="72" t="s">
        <v>59</v>
      </c>
      <c r="D32" s="76">
        <v>161000</v>
      </c>
      <c r="E32" s="76">
        <v>161000</v>
      </c>
      <c r="F32" s="76">
        <v>161000</v>
      </c>
      <c r="G32" s="76">
        <f t="shared" si="8"/>
        <v>161000</v>
      </c>
      <c r="H32" s="76">
        <v>161000</v>
      </c>
      <c r="I32" s="74">
        <v>0</v>
      </c>
      <c r="J32" s="74">
        <v>0</v>
      </c>
      <c r="K32" s="96"/>
      <c r="N32" s="77"/>
    </row>
    <row r="33" spans="1:14" s="75" customFormat="1" ht="39.75" customHeight="1">
      <c r="A33" s="70"/>
      <c r="B33" s="79">
        <v>8</v>
      </c>
      <c r="C33" s="72" t="s">
        <v>142</v>
      </c>
      <c r="D33" s="76">
        <v>161000</v>
      </c>
      <c r="E33" s="76">
        <v>161000</v>
      </c>
      <c r="F33" s="76">
        <v>161000</v>
      </c>
      <c r="G33" s="76">
        <f t="shared" si="8"/>
        <v>161000</v>
      </c>
      <c r="H33" s="76">
        <v>161000</v>
      </c>
      <c r="I33" s="74">
        <v>0</v>
      </c>
      <c r="J33" s="74">
        <v>0</v>
      </c>
      <c r="K33" s="96"/>
      <c r="N33" s="77"/>
    </row>
    <row r="34" spans="1:11" s="75" customFormat="1" ht="33" customHeight="1">
      <c r="A34" s="70"/>
      <c r="B34" s="79">
        <v>9</v>
      </c>
      <c r="C34" s="72" t="s">
        <v>121</v>
      </c>
      <c r="D34" s="76">
        <v>400000</v>
      </c>
      <c r="E34" s="76">
        <v>400000</v>
      </c>
      <c r="F34" s="74">
        <v>290000</v>
      </c>
      <c r="G34" s="74">
        <f t="shared" si="8"/>
        <v>100000</v>
      </c>
      <c r="H34" s="74">
        <v>100000</v>
      </c>
      <c r="I34" s="74">
        <v>0</v>
      </c>
      <c r="J34" s="74">
        <v>0</v>
      </c>
      <c r="K34" s="106"/>
    </row>
    <row r="35" spans="1:14" s="75" customFormat="1" ht="81.75" customHeight="1">
      <c r="A35" s="70"/>
      <c r="B35" s="71">
        <v>10</v>
      </c>
      <c r="C35" s="72" t="s">
        <v>107</v>
      </c>
      <c r="D35" s="76">
        <v>131000</v>
      </c>
      <c r="E35" s="76">
        <v>0</v>
      </c>
      <c r="F35" s="76">
        <v>0</v>
      </c>
      <c r="G35" s="76">
        <f>I35+H35</f>
        <v>131000</v>
      </c>
      <c r="H35" s="76">
        <v>131000</v>
      </c>
      <c r="I35" s="74">
        <v>0</v>
      </c>
      <c r="J35" s="74">
        <v>0</v>
      </c>
      <c r="K35" s="96"/>
      <c r="N35" s="77"/>
    </row>
    <row r="36" spans="1:14" s="75" customFormat="1" ht="55.5" customHeight="1">
      <c r="A36" s="70"/>
      <c r="B36" s="79">
        <v>11</v>
      </c>
      <c r="C36" s="72" t="s">
        <v>114</v>
      </c>
      <c r="D36" s="76">
        <v>50000</v>
      </c>
      <c r="E36" s="76">
        <v>0</v>
      </c>
      <c r="F36" s="76">
        <v>0</v>
      </c>
      <c r="G36" s="76">
        <f>H36+I36</f>
        <v>50000</v>
      </c>
      <c r="H36" s="76">
        <v>50000</v>
      </c>
      <c r="I36" s="74">
        <v>0</v>
      </c>
      <c r="J36" s="74">
        <v>0</v>
      </c>
      <c r="K36" s="96"/>
      <c r="N36" s="77"/>
    </row>
    <row r="37" spans="1:14" s="75" customFormat="1" ht="32.25" customHeight="1">
      <c r="A37" s="70"/>
      <c r="B37" s="79">
        <v>12</v>
      </c>
      <c r="C37" s="72" t="s">
        <v>117</v>
      </c>
      <c r="D37" s="76">
        <v>15000</v>
      </c>
      <c r="E37" s="76">
        <v>0</v>
      </c>
      <c r="F37" s="76">
        <v>0</v>
      </c>
      <c r="G37" s="76">
        <f>I37+H37</f>
        <v>15000</v>
      </c>
      <c r="H37" s="76">
        <v>15000</v>
      </c>
      <c r="I37" s="74">
        <v>0</v>
      </c>
      <c r="J37" s="74">
        <v>0</v>
      </c>
      <c r="K37" s="96"/>
      <c r="N37" s="77"/>
    </row>
    <row r="38" spans="1:14" s="113" customFormat="1" ht="50.25" customHeight="1">
      <c r="A38" s="70"/>
      <c r="B38" s="71">
        <v>13</v>
      </c>
      <c r="C38" s="72" t="s">
        <v>148</v>
      </c>
      <c r="D38" s="76">
        <v>100000</v>
      </c>
      <c r="E38" s="76">
        <v>0</v>
      </c>
      <c r="F38" s="76">
        <v>0</v>
      </c>
      <c r="G38" s="76">
        <f>H38+I38</f>
        <v>100000</v>
      </c>
      <c r="H38" s="76">
        <v>100000</v>
      </c>
      <c r="I38" s="74">
        <v>0</v>
      </c>
      <c r="J38" s="74">
        <v>0</v>
      </c>
      <c r="K38" s="96"/>
      <c r="N38" s="112"/>
    </row>
    <row r="39" spans="1:14" s="75" customFormat="1" ht="49.5" customHeight="1">
      <c r="A39" s="70"/>
      <c r="B39" s="79">
        <v>14</v>
      </c>
      <c r="C39" s="72" t="s">
        <v>118</v>
      </c>
      <c r="D39" s="76">
        <v>160000</v>
      </c>
      <c r="E39" s="76">
        <v>0</v>
      </c>
      <c r="F39" s="76">
        <v>0</v>
      </c>
      <c r="G39" s="76">
        <f>H39+I39</f>
        <v>160000</v>
      </c>
      <c r="H39" s="76">
        <v>160000</v>
      </c>
      <c r="I39" s="74">
        <v>0</v>
      </c>
      <c r="J39" s="74">
        <v>0</v>
      </c>
      <c r="K39" s="96"/>
      <c r="N39" s="77"/>
    </row>
    <row r="40" spans="1:14" s="75" customFormat="1" ht="36" customHeight="1">
      <c r="A40" s="70"/>
      <c r="B40" s="79">
        <v>15</v>
      </c>
      <c r="C40" s="72" t="s">
        <v>119</v>
      </c>
      <c r="D40" s="76">
        <v>153000</v>
      </c>
      <c r="E40" s="76">
        <v>0</v>
      </c>
      <c r="F40" s="76">
        <v>0</v>
      </c>
      <c r="G40" s="76">
        <f aca="true" t="shared" si="9" ref="G40:G46">H40+I40</f>
        <v>153000</v>
      </c>
      <c r="H40" s="76">
        <v>153000</v>
      </c>
      <c r="I40" s="74">
        <v>0</v>
      </c>
      <c r="J40" s="74">
        <v>0</v>
      </c>
      <c r="K40" s="96"/>
      <c r="N40" s="77"/>
    </row>
    <row r="41" spans="1:14" s="113" customFormat="1" ht="32.25" customHeight="1">
      <c r="A41" s="70"/>
      <c r="B41" s="71">
        <v>16</v>
      </c>
      <c r="C41" s="72" t="s">
        <v>120</v>
      </c>
      <c r="D41" s="76">
        <v>8000</v>
      </c>
      <c r="E41" s="76">
        <v>0</v>
      </c>
      <c r="F41" s="76">
        <v>0</v>
      </c>
      <c r="G41" s="76">
        <f t="shared" si="9"/>
        <v>8000</v>
      </c>
      <c r="H41" s="76">
        <v>8000</v>
      </c>
      <c r="I41" s="74">
        <v>0</v>
      </c>
      <c r="J41" s="74">
        <v>0</v>
      </c>
      <c r="K41" s="117"/>
      <c r="N41" s="112"/>
    </row>
    <row r="42" spans="1:14" s="75" customFormat="1" ht="53.25" customHeight="1">
      <c r="A42" s="70"/>
      <c r="B42" s="79">
        <v>17</v>
      </c>
      <c r="C42" s="72" t="s">
        <v>128</v>
      </c>
      <c r="D42" s="76">
        <v>75000</v>
      </c>
      <c r="E42" s="76">
        <v>0</v>
      </c>
      <c r="F42" s="76">
        <v>0</v>
      </c>
      <c r="G42" s="76">
        <f t="shared" si="9"/>
        <v>75000</v>
      </c>
      <c r="H42" s="76">
        <v>75000</v>
      </c>
      <c r="I42" s="76">
        <v>0</v>
      </c>
      <c r="J42" s="76">
        <v>0</v>
      </c>
      <c r="K42" s="96"/>
      <c r="N42" s="77"/>
    </row>
    <row r="43" spans="1:14" s="75" customFormat="1" ht="45" customHeight="1">
      <c r="A43" s="70"/>
      <c r="B43" s="79">
        <v>18</v>
      </c>
      <c r="C43" s="72" t="s">
        <v>173</v>
      </c>
      <c r="D43" s="76">
        <v>90000</v>
      </c>
      <c r="E43" s="76">
        <v>0</v>
      </c>
      <c r="F43" s="76">
        <v>0</v>
      </c>
      <c r="G43" s="76">
        <f t="shared" si="9"/>
        <v>90000</v>
      </c>
      <c r="H43" s="76">
        <v>90000</v>
      </c>
      <c r="I43" s="76">
        <v>0</v>
      </c>
      <c r="J43" s="76">
        <v>0</v>
      </c>
      <c r="K43" s="96"/>
      <c r="N43" s="77"/>
    </row>
    <row r="44" spans="1:14" s="75" customFormat="1" ht="43.5" customHeight="1">
      <c r="A44" s="70"/>
      <c r="B44" s="71">
        <v>19</v>
      </c>
      <c r="C44" s="72" t="s">
        <v>174</v>
      </c>
      <c r="D44" s="76">
        <v>15000</v>
      </c>
      <c r="E44" s="76">
        <v>0</v>
      </c>
      <c r="F44" s="76">
        <v>0</v>
      </c>
      <c r="G44" s="76">
        <f t="shared" si="9"/>
        <v>15000</v>
      </c>
      <c r="H44" s="76">
        <v>15000</v>
      </c>
      <c r="I44" s="76">
        <v>0</v>
      </c>
      <c r="J44" s="76">
        <v>0</v>
      </c>
      <c r="K44" s="96"/>
      <c r="N44" s="77"/>
    </row>
    <row r="45" spans="1:14" s="75" customFormat="1" ht="43.5" customHeight="1">
      <c r="A45" s="70"/>
      <c r="B45" s="79">
        <v>20</v>
      </c>
      <c r="C45" s="72" t="s">
        <v>138</v>
      </c>
      <c r="D45" s="76">
        <v>157000</v>
      </c>
      <c r="E45" s="76">
        <v>0</v>
      </c>
      <c r="F45" s="76">
        <v>0</v>
      </c>
      <c r="G45" s="76">
        <f t="shared" si="9"/>
        <v>157000</v>
      </c>
      <c r="H45" s="76">
        <v>157000</v>
      </c>
      <c r="I45" s="76">
        <v>0</v>
      </c>
      <c r="J45" s="76">
        <v>0</v>
      </c>
      <c r="K45" s="96"/>
      <c r="N45" s="77"/>
    </row>
    <row r="46" spans="1:14" s="75" customFormat="1" ht="43.5" customHeight="1">
      <c r="A46" s="70"/>
      <c r="B46" s="79">
        <v>21</v>
      </c>
      <c r="C46" s="72" t="s">
        <v>171</v>
      </c>
      <c r="D46" s="76">
        <v>300000</v>
      </c>
      <c r="E46" s="76">
        <v>0</v>
      </c>
      <c r="F46" s="76">
        <v>0</v>
      </c>
      <c r="G46" s="76">
        <f t="shared" si="9"/>
        <v>300000</v>
      </c>
      <c r="H46" s="76">
        <v>300000</v>
      </c>
      <c r="I46" s="76">
        <v>0</v>
      </c>
      <c r="J46" s="76">
        <v>0</v>
      </c>
      <c r="K46" s="96"/>
      <c r="N46" s="77"/>
    </row>
    <row r="47" spans="1:14" s="75" customFormat="1" ht="43.5" customHeight="1">
      <c r="A47" s="70"/>
      <c r="B47" s="79">
        <v>22</v>
      </c>
      <c r="C47" s="72" t="s">
        <v>172</v>
      </c>
      <c r="D47" s="76">
        <v>500000</v>
      </c>
      <c r="E47" s="76">
        <v>0</v>
      </c>
      <c r="F47" s="76">
        <v>0</v>
      </c>
      <c r="G47" s="76">
        <f>J47+I47+H47</f>
        <v>500000</v>
      </c>
      <c r="H47" s="76">
        <v>500000</v>
      </c>
      <c r="I47" s="76">
        <v>0</v>
      </c>
      <c r="J47" s="76">
        <v>0</v>
      </c>
      <c r="K47" s="96"/>
      <c r="N47" s="77"/>
    </row>
    <row r="48" spans="1:14" s="75" customFormat="1" ht="57" customHeight="1">
      <c r="A48" s="70"/>
      <c r="B48" s="79">
        <v>23</v>
      </c>
      <c r="C48" s="72" t="s">
        <v>175</v>
      </c>
      <c r="D48" s="76">
        <v>2200000</v>
      </c>
      <c r="E48" s="76">
        <v>0</v>
      </c>
      <c r="F48" s="76">
        <v>0</v>
      </c>
      <c r="G48" s="76">
        <f>J48+I48+H48</f>
        <v>1400000</v>
      </c>
      <c r="H48" s="76">
        <v>1400000</v>
      </c>
      <c r="I48" s="76">
        <v>0</v>
      </c>
      <c r="J48" s="76">
        <v>0</v>
      </c>
      <c r="K48" s="96"/>
      <c r="N48" s="77"/>
    </row>
    <row r="49" spans="1:11" ht="30" customHeight="1">
      <c r="A49" s="23"/>
      <c r="B49" s="66" t="s">
        <v>44</v>
      </c>
      <c r="C49" s="65" t="s">
        <v>48</v>
      </c>
      <c r="D49" s="67">
        <f aca="true" t="shared" si="10" ref="D49:J49">D50</f>
        <v>108000</v>
      </c>
      <c r="E49" s="67">
        <f t="shared" si="10"/>
        <v>108000</v>
      </c>
      <c r="F49" s="67">
        <f t="shared" si="10"/>
        <v>0</v>
      </c>
      <c r="G49" s="67">
        <f t="shared" si="10"/>
        <v>108000</v>
      </c>
      <c r="H49" s="67">
        <f t="shared" si="10"/>
        <v>108000</v>
      </c>
      <c r="I49" s="67">
        <f t="shared" si="10"/>
        <v>0</v>
      </c>
      <c r="J49" s="67">
        <f t="shared" si="10"/>
        <v>0</v>
      </c>
      <c r="K49" s="104"/>
    </row>
    <row r="50" spans="1:11" ht="28.5" customHeight="1">
      <c r="A50" s="23"/>
      <c r="B50" s="59" t="s">
        <v>2</v>
      </c>
      <c r="C50" s="60" t="s">
        <v>13</v>
      </c>
      <c r="D50" s="61">
        <f aca="true" t="shared" si="11" ref="D50:J50">SUM(D51:D52)</f>
        <v>108000</v>
      </c>
      <c r="E50" s="61">
        <f t="shared" si="11"/>
        <v>108000</v>
      </c>
      <c r="F50" s="61">
        <f t="shared" si="11"/>
        <v>0</v>
      </c>
      <c r="G50" s="61">
        <f t="shared" si="11"/>
        <v>108000</v>
      </c>
      <c r="H50" s="61">
        <f t="shared" si="11"/>
        <v>108000</v>
      </c>
      <c r="I50" s="61">
        <f t="shared" si="11"/>
        <v>0</v>
      </c>
      <c r="J50" s="61">
        <f t="shared" si="11"/>
        <v>0</v>
      </c>
      <c r="K50" s="97"/>
    </row>
    <row r="51" spans="1:11" ht="34.5" customHeight="1">
      <c r="A51" s="23"/>
      <c r="B51" s="10">
        <v>1</v>
      </c>
      <c r="C51" s="40" t="s">
        <v>64</v>
      </c>
      <c r="D51" s="38">
        <v>88000</v>
      </c>
      <c r="E51" s="11">
        <v>88000</v>
      </c>
      <c r="F51" s="11">
        <v>0</v>
      </c>
      <c r="G51" s="11">
        <v>88000</v>
      </c>
      <c r="H51" s="11">
        <v>88000</v>
      </c>
      <c r="I51" s="31">
        <v>0</v>
      </c>
      <c r="J51" s="31">
        <v>0</v>
      </c>
      <c r="K51" s="94"/>
    </row>
    <row r="52" spans="1:11" ht="41.25" customHeight="1">
      <c r="A52" s="23"/>
      <c r="B52" s="10">
        <v>2</v>
      </c>
      <c r="C52" s="40" t="s">
        <v>63</v>
      </c>
      <c r="D52" s="38">
        <v>20000</v>
      </c>
      <c r="E52" s="11">
        <v>20000</v>
      </c>
      <c r="F52" s="11">
        <v>0</v>
      </c>
      <c r="G52" s="11">
        <v>20000</v>
      </c>
      <c r="H52" s="11">
        <v>20000</v>
      </c>
      <c r="I52" s="31">
        <v>0</v>
      </c>
      <c r="J52" s="31">
        <v>0</v>
      </c>
      <c r="K52" s="94"/>
    </row>
    <row r="53" spans="1:11" ht="41.25" customHeight="1">
      <c r="A53" s="23"/>
      <c r="B53" s="66" t="s">
        <v>143</v>
      </c>
      <c r="C53" s="65" t="s">
        <v>144</v>
      </c>
      <c r="D53" s="67">
        <f>D54+D56+D64</f>
        <v>20226828</v>
      </c>
      <c r="E53" s="67">
        <f aca="true" t="shared" si="12" ref="E53:J53">E54+E56+E64</f>
        <v>1800000</v>
      </c>
      <c r="F53" s="67">
        <f t="shared" si="12"/>
        <v>1800000</v>
      </c>
      <c r="G53" s="67">
        <f t="shared" si="12"/>
        <v>2622128</v>
      </c>
      <c r="H53" s="67">
        <f t="shared" si="12"/>
        <v>2622128</v>
      </c>
      <c r="I53" s="67">
        <f t="shared" si="12"/>
        <v>0</v>
      </c>
      <c r="J53" s="67">
        <f t="shared" si="12"/>
        <v>0</v>
      </c>
      <c r="K53" s="114"/>
    </row>
    <row r="54" spans="1:11" ht="41.25" customHeight="1">
      <c r="A54" s="23"/>
      <c r="B54" s="59" t="s">
        <v>0</v>
      </c>
      <c r="C54" s="57" t="s">
        <v>30</v>
      </c>
      <c r="D54" s="61">
        <f>D55</f>
        <v>1800000</v>
      </c>
      <c r="E54" s="61">
        <f aca="true" t="shared" si="13" ref="E54:J54">E55</f>
        <v>1800000</v>
      </c>
      <c r="F54" s="61">
        <f t="shared" si="13"/>
        <v>1800000</v>
      </c>
      <c r="G54" s="61">
        <f t="shared" si="13"/>
        <v>100000</v>
      </c>
      <c r="H54" s="61">
        <f t="shared" si="13"/>
        <v>100000</v>
      </c>
      <c r="I54" s="61">
        <f t="shared" si="13"/>
        <v>0</v>
      </c>
      <c r="J54" s="61">
        <f t="shared" si="13"/>
        <v>0</v>
      </c>
      <c r="K54" s="115"/>
    </row>
    <row r="55" spans="1:11" ht="41.25" customHeight="1">
      <c r="A55" s="23"/>
      <c r="B55" s="131">
        <v>1</v>
      </c>
      <c r="C55" s="72" t="s">
        <v>163</v>
      </c>
      <c r="D55" s="76">
        <v>1800000</v>
      </c>
      <c r="E55" s="76">
        <v>1800000</v>
      </c>
      <c r="F55" s="76">
        <v>1800000</v>
      </c>
      <c r="G55" s="76">
        <f>J55+I55+H55</f>
        <v>100000</v>
      </c>
      <c r="H55" s="76">
        <v>100000</v>
      </c>
      <c r="I55" s="76">
        <v>0</v>
      </c>
      <c r="J55" s="76">
        <v>0</v>
      </c>
      <c r="K55" s="98"/>
    </row>
    <row r="56" spans="1:12" ht="41.25" customHeight="1">
      <c r="A56" s="23"/>
      <c r="B56" s="59" t="s">
        <v>1</v>
      </c>
      <c r="C56" s="57" t="s">
        <v>22</v>
      </c>
      <c r="D56" s="61">
        <f>SUM(D57:D63)</f>
        <v>17339700</v>
      </c>
      <c r="E56" s="61">
        <f aca="true" t="shared" si="14" ref="E56:J56">SUM(E57:E63)</f>
        <v>0</v>
      </c>
      <c r="F56" s="61">
        <f t="shared" si="14"/>
        <v>0</v>
      </c>
      <c r="G56" s="61">
        <f t="shared" si="14"/>
        <v>1435000</v>
      </c>
      <c r="H56" s="61">
        <f t="shared" si="14"/>
        <v>1435000</v>
      </c>
      <c r="I56" s="61">
        <f t="shared" si="14"/>
        <v>0</v>
      </c>
      <c r="J56" s="61">
        <f t="shared" si="14"/>
        <v>0</v>
      </c>
      <c r="K56" s="115"/>
      <c r="L56" s="127"/>
    </row>
    <row r="57" spans="1:12" ht="41.25" customHeight="1">
      <c r="A57" s="23"/>
      <c r="B57" s="79">
        <v>1</v>
      </c>
      <c r="C57" s="72" t="s">
        <v>151</v>
      </c>
      <c r="D57" s="76">
        <v>1195000</v>
      </c>
      <c r="E57" s="76">
        <v>0</v>
      </c>
      <c r="F57" s="76">
        <v>0</v>
      </c>
      <c r="G57" s="76">
        <f>J57+I57+H57</f>
        <v>100000</v>
      </c>
      <c r="H57" s="76">
        <v>100000</v>
      </c>
      <c r="I57" s="76">
        <v>0</v>
      </c>
      <c r="J57" s="76">
        <v>0</v>
      </c>
      <c r="K57" s="116"/>
      <c r="L57" s="13"/>
    </row>
    <row r="58" spans="1:12" ht="41.25" customHeight="1">
      <c r="A58" s="23"/>
      <c r="B58" s="79">
        <v>2</v>
      </c>
      <c r="C58" s="72" t="s">
        <v>152</v>
      </c>
      <c r="D58" s="76">
        <v>3910000</v>
      </c>
      <c r="E58" s="76">
        <v>0</v>
      </c>
      <c r="F58" s="76">
        <v>0</v>
      </c>
      <c r="G58" s="76">
        <f aca="true" t="shared" si="15" ref="G58:G63">J58+I58+H58</f>
        <v>500000</v>
      </c>
      <c r="H58" s="76">
        <v>500000</v>
      </c>
      <c r="I58" s="76">
        <v>0</v>
      </c>
      <c r="J58" s="76">
        <v>0</v>
      </c>
      <c r="K58" s="116"/>
      <c r="L58" s="13"/>
    </row>
    <row r="59" spans="1:12" ht="41.25" customHeight="1">
      <c r="A59" s="23"/>
      <c r="B59" s="79">
        <v>3</v>
      </c>
      <c r="C59" s="72" t="s">
        <v>164</v>
      </c>
      <c r="D59" s="76">
        <v>9776400</v>
      </c>
      <c r="E59" s="76">
        <v>0</v>
      </c>
      <c r="F59" s="76">
        <v>0</v>
      </c>
      <c r="G59" s="76">
        <f t="shared" si="15"/>
        <v>100000</v>
      </c>
      <c r="H59" s="76">
        <v>100000</v>
      </c>
      <c r="I59" s="76">
        <v>0</v>
      </c>
      <c r="J59" s="76">
        <v>0</v>
      </c>
      <c r="K59" s="116"/>
      <c r="L59" s="13"/>
    </row>
    <row r="60" spans="1:12" ht="41.25" customHeight="1">
      <c r="A60" s="23"/>
      <c r="B60" s="79">
        <v>4</v>
      </c>
      <c r="C60" s="72" t="s">
        <v>156</v>
      </c>
      <c r="D60" s="76">
        <v>850000</v>
      </c>
      <c r="E60" s="76">
        <v>0</v>
      </c>
      <c r="F60" s="76">
        <v>0</v>
      </c>
      <c r="G60" s="76">
        <f t="shared" si="15"/>
        <v>100000</v>
      </c>
      <c r="H60" s="76">
        <v>100000</v>
      </c>
      <c r="I60" s="76">
        <v>0</v>
      </c>
      <c r="J60" s="76">
        <v>0</v>
      </c>
      <c r="K60" s="116"/>
      <c r="L60" s="13"/>
    </row>
    <row r="61" spans="1:12" ht="41.25" customHeight="1">
      <c r="A61" s="23"/>
      <c r="B61" s="79">
        <v>5</v>
      </c>
      <c r="C61" s="72" t="s">
        <v>154</v>
      </c>
      <c r="D61" s="76">
        <v>435000</v>
      </c>
      <c r="E61" s="76">
        <v>0</v>
      </c>
      <c r="F61" s="76">
        <v>0</v>
      </c>
      <c r="G61" s="76">
        <f t="shared" si="15"/>
        <v>435000</v>
      </c>
      <c r="H61" s="76">
        <v>435000</v>
      </c>
      <c r="I61" s="76">
        <v>0</v>
      </c>
      <c r="J61" s="76">
        <v>0</v>
      </c>
      <c r="K61" s="116"/>
      <c r="L61" s="13"/>
    </row>
    <row r="62" spans="1:12" ht="41.25" customHeight="1">
      <c r="A62" s="23"/>
      <c r="B62" s="79">
        <v>6</v>
      </c>
      <c r="C62" s="72" t="s">
        <v>155</v>
      </c>
      <c r="D62" s="76">
        <v>573300</v>
      </c>
      <c r="E62" s="76">
        <v>0</v>
      </c>
      <c r="F62" s="76">
        <v>0</v>
      </c>
      <c r="G62" s="76">
        <f t="shared" si="15"/>
        <v>100000</v>
      </c>
      <c r="H62" s="76">
        <v>100000</v>
      </c>
      <c r="I62" s="76">
        <v>0</v>
      </c>
      <c r="J62" s="76">
        <v>0</v>
      </c>
      <c r="K62" s="116"/>
      <c r="L62" s="13"/>
    </row>
    <row r="63" spans="1:12" ht="34.5" customHeight="1">
      <c r="A63" s="23"/>
      <c r="B63" s="79">
        <v>7</v>
      </c>
      <c r="C63" s="72" t="s">
        <v>165</v>
      </c>
      <c r="D63" s="76">
        <v>600000</v>
      </c>
      <c r="E63" s="76">
        <v>0</v>
      </c>
      <c r="F63" s="76">
        <v>0</v>
      </c>
      <c r="G63" s="76">
        <f t="shared" si="15"/>
        <v>100000</v>
      </c>
      <c r="H63" s="76">
        <v>100000</v>
      </c>
      <c r="I63" s="76">
        <v>0</v>
      </c>
      <c r="J63" s="76">
        <v>0</v>
      </c>
      <c r="K63" s="116"/>
      <c r="L63" s="13"/>
    </row>
    <row r="64" spans="1:12" ht="41.25" customHeight="1">
      <c r="A64" s="23"/>
      <c r="B64" s="56" t="s">
        <v>2</v>
      </c>
      <c r="C64" s="57" t="s">
        <v>13</v>
      </c>
      <c r="D64" s="61">
        <f aca="true" t="shared" si="16" ref="D64:J64">SUM(D65:D79)</f>
        <v>1087128</v>
      </c>
      <c r="E64" s="61">
        <f t="shared" si="16"/>
        <v>0</v>
      </c>
      <c r="F64" s="61">
        <f t="shared" si="16"/>
        <v>0</v>
      </c>
      <c r="G64" s="61">
        <f t="shared" si="16"/>
        <v>1087128</v>
      </c>
      <c r="H64" s="61">
        <f t="shared" si="16"/>
        <v>1087128</v>
      </c>
      <c r="I64" s="61">
        <f t="shared" si="16"/>
        <v>0</v>
      </c>
      <c r="J64" s="61">
        <f t="shared" si="16"/>
        <v>0</v>
      </c>
      <c r="K64" s="115"/>
      <c r="L64" s="127"/>
    </row>
    <row r="65" spans="1:11" ht="41.25" customHeight="1">
      <c r="A65" s="23"/>
      <c r="B65" s="79">
        <v>1</v>
      </c>
      <c r="C65" s="72" t="s">
        <v>153</v>
      </c>
      <c r="D65" s="76">
        <v>7688</v>
      </c>
      <c r="E65" s="76">
        <v>0</v>
      </c>
      <c r="F65" s="76">
        <v>0</v>
      </c>
      <c r="G65" s="76">
        <f>J65+I65+H65</f>
        <v>7688</v>
      </c>
      <c r="H65" s="76">
        <v>7688</v>
      </c>
      <c r="I65" s="76">
        <v>0</v>
      </c>
      <c r="J65" s="76">
        <v>0</v>
      </c>
      <c r="K65" s="116"/>
    </row>
    <row r="66" spans="1:11" ht="41.25" customHeight="1">
      <c r="A66" s="23"/>
      <c r="B66" s="79">
        <v>2</v>
      </c>
      <c r="C66" s="72" t="s">
        <v>160</v>
      </c>
      <c r="D66" s="76">
        <v>100000</v>
      </c>
      <c r="E66" s="76">
        <v>0</v>
      </c>
      <c r="F66" s="76">
        <v>0</v>
      </c>
      <c r="G66" s="76">
        <f>J66+I66+H66</f>
        <v>100000</v>
      </c>
      <c r="H66" s="76">
        <v>100000</v>
      </c>
      <c r="I66" s="76">
        <v>0</v>
      </c>
      <c r="J66" s="76">
        <v>0</v>
      </c>
      <c r="K66" s="116"/>
    </row>
    <row r="67" spans="1:13" ht="56.25" customHeight="1">
      <c r="A67" s="23"/>
      <c r="B67" s="79">
        <v>3</v>
      </c>
      <c r="C67" s="72" t="s">
        <v>181</v>
      </c>
      <c r="D67" s="76">
        <v>70000</v>
      </c>
      <c r="E67" s="76">
        <v>0</v>
      </c>
      <c r="F67" s="76">
        <v>0</v>
      </c>
      <c r="G67" s="76">
        <f>J67+I67+H67</f>
        <v>70000</v>
      </c>
      <c r="H67" s="76">
        <v>70000</v>
      </c>
      <c r="I67" s="76">
        <v>0</v>
      </c>
      <c r="J67" s="76">
        <v>0</v>
      </c>
      <c r="K67" s="116"/>
      <c r="L67" s="13"/>
      <c r="M67" s="13"/>
    </row>
    <row r="68" spans="1:13" ht="63" customHeight="1">
      <c r="A68" s="23"/>
      <c r="B68" s="79">
        <v>4</v>
      </c>
      <c r="C68" s="72" t="s">
        <v>180</v>
      </c>
      <c r="D68" s="76">
        <v>99440</v>
      </c>
      <c r="E68" s="76">
        <v>0</v>
      </c>
      <c r="F68" s="76">
        <v>0</v>
      </c>
      <c r="G68" s="76">
        <f aca="true" t="shared" si="17" ref="G68:G79">J68+I68+H68</f>
        <v>99440</v>
      </c>
      <c r="H68" s="76">
        <f>100000-560</f>
        <v>99440</v>
      </c>
      <c r="I68" s="76">
        <v>0</v>
      </c>
      <c r="J68" s="76">
        <v>0</v>
      </c>
      <c r="K68" s="116"/>
      <c r="L68" s="132"/>
      <c r="M68" s="23"/>
    </row>
    <row r="69" spans="1:13" ht="49.5" customHeight="1">
      <c r="A69" s="23"/>
      <c r="B69" s="79">
        <v>5</v>
      </c>
      <c r="C69" s="72" t="s">
        <v>177</v>
      </c>
      <c r="D69" s="76">
        <v>80000</v>
      </c>
      <c r="E69" s="76">
        <v>0</v>
      </c>
      <c r="F69" s="76">
        <v>0</v>
      </c>
      <c r="G69" s="76">
        <f t="shared" si="17"/>
        <v>80000</v>
      </c>
      <c r="H69" s="76">
        <v>80000</v>
      </c>
      <c r="I69" s="76">
        <v>0</v>
      </c>
      <c r="J69" s="76">
        <v>0</v>
      </c>
      <c r="K69" s="116"/>
      <c r="L69" s="132"/>
      <c r="M69" s="23"/>
    </row>
    <row r="70" spans="1:13" ht="56.25" customHeight="1">
      <c r="A70" s="23"/>
      <c r="B70" s="79">
        <v>6</v>
      </c>
      <c r="C70" s="72" t="s">
        <v>178</v>
      </c>
      <c r="D70" s="76">
        <v>70000</v>
      </c>
      <c r="E70" s="76">
        <v>0</v>
      </c>
      <c r="F70" s="76">
        <v>0</v>
      </c>
      <c r="G70" s="76">
        <f t="shared" si="17"/>
        <v>70000</v>
      </c>
      <c r="H70" s="76">
        <v>70000</v>
      </c>
      <c r="I70" s="76">
        <v>0</v>
      </c>
      <c r="J70" s="76">
        <v>0</v>
      </c>
      <c r="K70" s="116"/>
      <c r="L70" s="13"/>
      <c r="M70" s="23"/>
    </row>
    <row r="71" spans="1:13" ht="50.25" customHeight="1">
      <c r="A71" s="23"/>
      <c r="B71" s="79">
        <v>7</v>
      </c>
      <c r="C71" s="72" t="s">
        <v>179</v>
      </c>
      <c r="D71" s="76">
        <v>70000</v>
      </c>
      <c r="E71" s="76">
        <v>0</v>
      </c>
      <c r="F71" s="76">
        <v>0</v>
      </c>
      <c r="G71" s="76">
        <f t="shared" si="17"/>
        <v>70000</v>
      </c>
      <c r="H71" s="76">
        <v>70000</v>
      </c>
      <c r="I71" s="76">
        <v>0</v>
      </c>
      <c r="J71" s="76">
        <v>0</v>
      </c>
      <c r="K71" s="116"/>
      <c r="L71" s="132"/>
      <c r="M71" s="23"/>
    </row>
    <row r="72" spans="1:13" ht="60.75" customHeight="1">
      <c r="A72" s="23"/>
      <c r="B72" s="79">
        <v>8</v>
      </c>
      <c r="C72" s="72" t="s">
        <v>182</v>
      </c>
      <c r="D72" s="76">
        <v>70000</v>
      </c>
      <c r="E72" s="76">
        <v>0</v>
      </c>
      <c r="F72" s="76">
        <v>0</v>
      </c>
      <c r="G72" s="76">
        <f t="shared" si="17"/>
        <v>70000</v>
      </c>
      <c r="H72" s="76">
        <v>70000</v>
      </c>
      <c r="I72" s="76">
        <v>0</v>
      </c>
      <c r="J72" s="76">
        <v>0</v>
      </c>
      <c r="K72" s="116"/>
      <c r="L72" s="132"/>
      <c r="M72" s="23"/>
    </row>
    <row r="73" spans="1:12" ht="55.5" customHeight="1">
      <c r="A73" s="23"/>
      <c r="B73" s="79">
        <v>9</v>
      </c>
      <c r="C73" s="72" t="s">
        <v>183</v>
      </c>
      <c r="D73" s="76">
        <v>70000</v>
      </c>
      <c r="E73" s="76">
        <v>0</v>
      </c>
      <c r="F73" s="76">
        <v>0</v>
      </c>
      <c r="G73" s="76">
        <f t="shared" si="17"/>
        <v>70000</v>
      </c>
      <c r="H73" s="76">
        <v>70000</v>
      </c>
      <c r="I73" s="76">
        <v>0</v>
      </c>
      <c r="J73" s="76">
        <v>0</v>
      </c>
      <c r="K73" s="116"/>
      <c r="L73" s="13"/>
    </row>
    <row r="74" spans="1:13" ht="50.25" customHeight="1">
      <c r="A74" s="23"/>
      <c r="B74" s="79">
        <v>10</v>
      </c>
      <c r="C74" s="72" t="s">
        <v>184</v>
      </c>
      <c r="D74" s="76">
        <v>70000</v>
      </c>
      <c r="E74" s="76">
        <v>0</v>
      </c>
      <c r="F74" s="76">
        <v>0</v>
      </c>
      <c r="G74" s="76">
        <f t="shared" si="17"/>
        <v>70000</v>
      </c>
      <c r="H74" s="76">
        <v>70000</v>
      </c>
      <c r="I74" s="76">
        <v>0</v>
      </c>
      <c r="J74" s="76">
        <v>0</v>
      </c>
      <c r="K74" s="116"/>
      <c r="L74" s="132"/>
      <c r="M74" s="23"/>
    </row>
    <row r="75" spans="1:13" ht="56.25" customHeight="1">
      <c r="A75" s="23"/>
      <c r="B75" s="79">
        <v>11</v>
      </c>
      <c r="C75" s="72" t="s">
        <v>185</v>
      </c>
      <c r="D75" s="76">
        <v>70000</v>
      </c>
      <c r="E75" s="76">
        <v>0</v>
      </c>
      <c r="F75" s="76">
        <v>0</v>
      </c>
      <c r="G75" s="76">
        <f t="shared" si="17"/>
        <v>70000</v>
      </c>
      <c r="H75" s="76">
        <v>70000</v>
      </c>
      <c r="I75" s="76">
        <v>0</v>
      </c>
      <c r="J75" s="76">
        <v>0</v>
      </c>
      <c r="K75" s="116"/>
      <c r="L75" s="132"/>
      <c r="M75" s="133"/>
    </row>
    <row r="76" spans="1:13" ht="54" customHeight="1">
      <c r="A76" s="23"/>
      <c r="B76" s="79">
        <v>12</v>
      </c>
      <c r="C76" s="72" t="s">
        <v>186</v>
      </c>
      <c r="D76" s="76">
        <v>80000</v>
      </c>
      <c r="E76" s="76">
        <v>0</v>
      </c>
      <c r="F76" s="76">
        <v>0</v>
      </c>
      <c r="G76" s="76">
        <f t="shared" si="17"/>
        <v>80000</v>
      </c>
      <c r="H76" s="76">
        <v>80000</v>
      </c>
      <c r="I76" s="76">
        <v>0</v>
      </c>
      <c r="J76" s="76">
        <v>0</v>
      </c>
      <c r="K76" s="116"/>
      <c r="L76" s="13"/>
      <c r="M76" s="23"/>
    </row>
    <row r="77" spans="1:13" ht="65.25" customHeight="1">
      <c r="A77" s="23"/>
      <c r="B77" s="79">
        <v>13</v>
      </c>
      <c r="C77" s="72" t="s">
        <v>187</v>
      </c>
      <c r="D77" s="76">
        <v>80000</v>
      </c>
      <c r="E77" s="76">
        <v>0</v>
      </c>
      <c r="F77" s="76">
        <v>0</v>
      </c>
      <c r="G77" s="76">
        <f t="shared" si="17"/>
        <v>80000</v>
      </c>
      <c r="H77" s="76">
        <v>80000</v>
      </c>
      <c r="I77" s="76">
        <v>0</v>
      </c>
      <c r="J77" s="76">
        <v>0</v>
      </c>
      <c r="K77" s="116"/>
      <c r="L77" s="132"/>
      <c r="M77" s="23"/>
    </row>
    <row r="78" spans="1:13" ht="51.75" customHeight="1">
      <c r="A78" s="23"/>
      <c r="B78" s="79">
        <v>14</v>
      </c>
      <c r="C78" s="72" t="s">
        <v>188</v>
      </c>
      <c r="D78" s="76">
        <v>70000</v>
      </c>
      <c r="E78" s="76">
        <v>0</v>
      </c>
      <c r="F78" s="76">
        <v>0</v>
      </c>
      <c r="G78" s="76">
        <f t="shared" si="17"/>
        <v>70000</v>
      </c>
      <c r="H78" s="76">
        <v>70000</v>
      </c>
      <c r="I78" s="76">
        <v>0</v>
      </c>
      <c r="J78" s="76">
        <v>0</v>
      </c>
      <c r="K78" s="116"/>
      <c r="L78" s="132"/>
      <c r="M78" s="23"/>
    </row>
    <row r="79" spans="1:12" ht="48.75" customHeight="1">
      <c r="A79" s="23"/>
      <c r="B79" s="79">
        <v>15</v>
      </c>
      <c r="C79" s="72" t="s">
        <v>189</v>
      </c>
      <c r="D79" s="76">
        <v>80000</v>
      </c>
      <c r="E79" s="76">
        <v>0</v>
      </c>
      <c r="F79" s="76">
        <v>0</v>
      </c>
      <c r="G79" s="76">
        <f t="shared" si="17"/>
        <v>80000</v>
      </c>
      <c r="H79" s="76">
        <v>80000</v>
      </c>
      <c r="I79" s="76">
        <v>0</v>
      </c>
      <c r="J79" s="76">
        <v>0</v>
      </c>
      <c r="K79" s="116"/>
      <c r="L79" s="13"/>
    </row>
    <row r="80" spans="1:11" ht="52.5" customHeight="1">
      <c r="A80" s="23"/>
      <c r="B80" s="64" t="s">
        <v>23</v>
      </c>
      <c r="C80" s="65" t="s">
        <v>39</v>
      </c>
      <c r="D80" s="67">
        <f aca="true" t="shared" si="18" ref="D80:J80">D81+D85</f>
        <v>1507061.15</v>
      </c>
      <c r="E80" s="67">
        <f t="shared" si="18"/>
        <v>99484.8</v>
      </c>
      <c r="F80" s="67">
        <f t="shared" si="18"/>
        <v>99484.8</v>
      </c>
      <c r="G80" s="67">
        <f t="shared" si="18"/>
        <v>1507061.15</v>
      </c>
      <c r="H80" s="67">
        <f t="shared" si="18"/>
        <v>1507061.15</v>
      </c>
      <c r="I80" s="67">
        <f t="shared" si="18"/>
        <v>0</v>
      </c>
      <c r="J80" s="67">
        <f t="shared" si="18"/>
        <v>0</v>
      </c>
      <c r="K80" s="67"/>
    </row>
    <row r="81" spans="1:11" ht="24" customHeight="1">
      <c r="A81" s="23"/>
      <c r="B81" s="56" t="s">
        <v>1</v>
      </c>
      <c r="C81" s="57" t="s">
        <v>22</v>
      </c>
      <c r="D81" s="61">
        <f aca="true" t="shared" si="19" ref="D81:J81">SUM(D82:D84)</f>
        <v>1211437.25</v>
      </c>
      <c r="E81" s="61">
        <f t="shared" si="19"/>
        <v>0</v>
      </c>
      <c r="F81" s="61">
        <f t="shared" si="19"/>
        <v>0</v>
      </c>
      <c r="G81" s="61">
        <f t="shared" si="19"/>
        <v>1211437.25</v>
      </c>
      <c r="H81" s="61">
        <f t="shared" si="19"/>
        <v>1211437.25</v>
      </c>
      <c r="I81" s="61">
        <f t="shared" si="19"/>
        <v>0</v>
      </c>
      <c r="J81" s="61">
        <f t="shared" si="19"/>
        <v>0</v>
      </c>
      <c r="K81" s="97"/>
    </row>
    <row r="82" spans="1:12" s="75" customFormat="1" ht="30" customHeight="1">
      <c r="A82" s="70"/>
      <c r="B82" s="79">
        <v>1</v>
      </c>
      <c r="C82" s="78" t="s">
        <v>110</v>
      </c>
      <c r="D82" s="76">
        <v>541450</v>
      </c>
      <c r="E82" s="76">
        <v>0</v>
      </c>
      <c r="F82" s="76">
        <v>0</v>
      </c>
      <c r="G82" s="76">
        <f>J82+I82+H82</f>
        <v>541450</v>
      </c>
      <c r="H82" s="76">
        <v>541450</v>
      </c>
      <c r="I82" s="76">
        <v>0</v>
      </c>
      <c r="J82" s="76">
        <v>0</v>
      </c>
      <c r="K82" s="73"/>
      <c r="L82" s="70"/>
    </row>
    <row r="83" spans="1:12" s="75" customFormat="1" ht="42" customHeight="1">
      <c r="A83" s="70"/>
      <c r="B83" s="79">
        <v>2</v>
      </c>
      <c r="C83" s="78" t="s">
        <v>149</v>
      </c>
      <c r="D83" s="76">
        <v>541450</v>
      </c>
      <c r="E83" s="76">
        <v>0</v>
      </c>
      <c r="F83" s="76">
        <v>0</v>
      </c>
      <c r="G83" s="76">
        <f>J83+I83+H83</f>
        <v>541450</v>
      </c>
      <c r="H83" s="76">
        <v>541450</v>
      </c>
      <c r="I83" s="76">
        <v>0</v>
      </c>
      <c r="J83" s="76">
        <v>0</v>
      </c>
      <c r="K83" s="73"/>
      <c r="L83" s="70"/>
    </row>
    <row r="84" spans="1:12" s="75" customFormat="1" ht="36" customHeight="1">
      <c r="A84" s="70"/>
      <c r="B84" s="71">
        <v>3</v>
      </c>
      <c r="C84" s="78" t="s">
        <v>157</v>
      </c>
      <c r="D84" s="76">
        <v>128537.25</v>
      </c>
      <c r="E84" s="76">
        <v>0</v>
      </c>
      <c r="F84" s="76">
        <v>0</v>
      </c>
      <c r="G84" s="76">
        <f>J84+I84+H84</f>
        <v>128537.25</v>
      </c>
      <c r="H84" s="76">
        <v>128537.25</v>
      </c>
      <c r="I84" s="76">
        <v>0</v>
      </c>
      <c r="J84" s="76">
        <v>0</v>
      </c>
      <c r="K84" s="73"/>
      <c r="L84" s="70"/>
    </row>
    <row r="85" spans="1:11" ht="29.25" customHeight="1">
      <c r="A85" s="23"/>
      <c r="B85" s="59" t="s">
        <v>2</v>
      </c>
      <c r="C85" s="60" t="s">
        <v>13</v>
      </c>
      <c r="D85" s="58">
        <f aca="true" t="shared" si="20" ref="D85:J85">SUM(D86:D88)</f>
        <v>295623.89999999997</v>
      </c>
      <c r="E85" s="58">
        <f t="shared" si="20"/>
        <v>99484.8</v>
      </c>
      <c r="F85" s="58">
        <f t="shared" si="20"/>
        <v>99484.8</v>
      </c>
      <c r="G85" s="58">
        <f t="shared" si="20"/>
        <v>295623.89999999997</v>
      </c>
      <c r="H85" s="58">
        <f t="shared" si="20"/>
        <v>295623.89999999997</v>
      </c>
      <c r="I85" s="58">
        <f t="shared" si="20"/>
        <v>0</v>
      </c>
      <c r="J85" s="58">
        <f t="shared" si="20"/>
        <v>0</v>
      </c>
      <c r="K85" s="58"/>
    </row>
    <row r="86" spans="1:12" s="75" customFormat="1" ht="48" customHeight="1">
      <c r="A86" s="70"/>
      <c r="B86" s="71">
        <v>1</v>
      </c>
      <c r="C86" s="78" t="s">
        <v>45</v>
      </c>
      <c r="D86" s="73">
        <v>99484.8</v>
      </c>
      <c r="E86" s="73">
        <v>99484.8</v>
      </c>
      <c r="F86" s="73">
        <v>99484.8</v>
      </c>
      <c r="G86" s="73">
        <f>J86+I86+H86</f>
        <v>99484.8</v>
      </c>
      <c r="H86" s="73">
        <v>99484.8</v>
      </c>
      <c r="I86" s="74">
        <v>0</v>
      </c>
      <c r="J86" s="74">
        <v>0</v>
      </c>
      <c r="K86" s="73"/>
      <c r="L86" s="70"/>
    </row>
    <row r="87" spans="1:12" s="75" customFormat="1" ht="55.5" customHeight="1">
      <c r="A87" s="70"/>
      <c r="B87" s="79">
        <v>2</v>
      </c>
      <c r="C87" s="78" t="s">
        <v>166</v>
      </c>
      <c r="D87" s="76">
        <v>157000</v>
      </c>
      <c r="E87" s="76">
        <v>0</v>
      </c>
      <c r="F87" s="76">
        <v>0</v>
      </c>
      <c r="G87" s="73">
        <f>J87+I87+H87</f>
        <v>157000</v>
      </c>
      <c r="H87" s="76">
        <v>157000</v>
      </c>
      <c r="I87" s="76">
        <v>0</v>
      </c>
      <c r="J87" s="76">
        <v>0</v>
      </c>
      <c r="K87" s="73"/>
      <c r="L87" s="70"/>
    </row>
    <row r="88" spans="1:12" s="75" customFormat="1" ht="46.5" customHeight="1">
      <c r="A88" s="70"/>
      <c r="B88" s="79">
        <v>3</v>
      </c>
      <c r="C88" s="78" t="s">
        <v>147</v>
      </c>
      <c r="D88" s="76">
        <v>39139.1</v>
      </c>
      <c r="E88" s="76">
        <v>0</v>
      </c>
      <c r="F88" s="76">
        <v>0</v>
      </c>
      <c r="G88" s="73">
        <f>J88+I88+H88</f>
        <v>39139.1</v>
      </c>
      <c r="H88" s="76">
        <v>39139.1</v>
      </c>
      <c r="I88" s="76">
        <v>0</v>
      </c>
      <c r="J88" s="76">
        <v>0</v>
      </c>
      <c r="K88" s="73"/>
      <c r="L88" s="70"/>
    </row>
    <row r="89" spans="2:11" ht="36">
      <c r="B89" s="66" t="s">
        <v>31</v>
      </c>
      <c r="C89" s="68" t="s">
        <v>20</v>
      </c>
      <c r="D89" s="63">
        <f>D90+D93+D109</f>
        <v>145600080.3</v>
      </c>
      <c r="E89" s="63">
        <f aca="true" t="shared" si="21" ref="E89:J89">E90+E93+E109</f>
        <v>108813658.88</v>
      </c>
      <c r="F89" s="63">
        <f t="shared" si="21"/>
        <v>56766037.449999996</v>
      </c>
      <c r="G89" s="63">
        <f t="shared" si="21"/>
        <v>97447360.22</v>
      </c>
      <c r="H89" s="63">
        <f t="shared" si="21"/>
        <v>45912661.75</v>
      </c>
      <c r="I89" s="63">
        <f t="shared" si="21"/>
        <v>51534698.47</v>
      </c>
      <c r="J89" s="63">
        <f t="shared" si="21"/>
        <v>0</v>
      </c>
      <c r="K89" s="104"/>
    </row>
    <row r="90" spans="2:11" ht="20.25" customHeight="1">
      <c r="B90" s="59" t="s">
        <v>0</v>
      </c>
      <c r="C90" s="62" t="s">
        <v>30</v>
      </c>
      <c r="D90" s="58">
        <f aca="true" t="shared" si="22" ref="D90:J90">SUM(D91:D92)</f>
        <v>98631019.59</v>
      </c>
      <c r="E90" s="58">
        <f t="shared" si="22"/>
        <v>98631019.59</v>
      </c>
      <c r="F90" s="58">
        <f t="shared" si="22"/>
        <v>47772352.089999996</v>
      </c>
      <c r="G90" s="58">
        <f t="shared" si="22"/>
        <v>47772352.089999996</v>
      </c>
      <c r="H90" s="58">
        <f t="shared" si="22"/>
        <v>0</v>
      </c>
      <c r="I90" s="58">
        <f t="shared" si="22"/>
        <v>47772352.089999996</v>
      </c>
      <c r="J90" s="58">
        <f t="shared" si="22"/>
        <v>0</v>
      </c>
      <c r="K90" s="97"/>
    </row>
    <row r="91" spans="2:12" s="87" customFormat="1" ht="54.75" customHeight="1">
      <c r="B91" s="71">
        <v>1</v>
      </c>
      <c r="C91" s="78" t="s">
        <v>51</v>
      </c>
      <c r="D91" s="73">
        <v>29100972.55</v>
      </c>
      <c r="E91" s="73">
        <v>29100972.55</v>
      </c>
      <c r="F91" s="73">
        <v>6953488.55</v>
      </c>
      <c r="G91" s="73">
        <f>I91</f>
        <v>6953488.55</v>
      </c>
      <c r="H91" s="73">
        <v>0</v>
      </c>
      <c r="I91" s="73">
        <v>6953488.55</v>
      </c>
      <c r="J91" s="73">
        <v>0</v>
      </c>
      <c r="K91" s="98" t="s">
        <v>105</v>
      </c>
      <c r="L91" s="86"/>
    </row>
    <row r="92" spans="2:12" s="87" customFormat="1" ht="56.25" customHeight="1">
      <c r="B92" s="71">
        <v>2</v>
      </c>
      <c r="C92" s="78" t="s">
        <v>55</v>
      </c>
      <c r="D92" s="73">
        <v>69530047.04</v>
      </c>
      <c r="E92" s="73">
        <f>D92</f>
        <v>69530047.04</v>
      </c>
      <c r="F92" s="73">
        <v>40818863.54</v>
      </c>
      <c r="G92" s="73">
        <f>I92+H92</f>
        <v>40818863.54</v>
      </c>
      <c r="H92" s="73">
        <v>0</v>
      </c>
      <c r="I92" s="73">
        <v>40818863.54</v>
      </c>
      <c r="J92" s="73">
        <v>0</v>
      </c>
      <c r="K92" s="96" t="s">
        <v>105</v>
      </c>
      <c r="L92" s="86"/>
    </row>
    <row r="93" spans="2:13" ht="20.25" customHeight="1">
      <c r="B93" s="59" t="s">
        <v>1</v>
      </c>
      <c r="C93" s="62" t="s">
        <v>22</v>
      </c>
      <c r="D93" s="58">
        <f>SUM(D94:D108)</f>
        <v>35155660.69</v>
      </c>
      <c r="E93" s="58">
        <f aca="true" t="shared" si="23" ref="E93:J93">SUM(E94:E108)</f>
        <v>108782.76999999999</v>
      </c>
      <c r="F93" s="58">
        <f t="shared" si="23"/>
        <v>0</v>
      </c>
      <c r="G93" s="58">
        <f t="shared" si="23"/>
        <v>35629351.77</v>
      </c>
      <c r="H93" s="58">
        <f t="shared" si="23"/>
        <v>35629351.77</v>
      </c>
      <c r="I93" s="58">
        <f t="shared" si="23"/>
        <v>0</v>
      </c>
      <c r="J93" s="58">
        <f t="shared" si="23"/>
        <v>0</v>
      </c>
      <c r="K93" s="58"/>
      <c r="M93" s="13"/>
    </row>
    <row r="94" spans="2:11" s="75" customFormat="1" ht="44.25" customHeight="1">
      <c r="B94" s="79">
        <v>1</v>
      </c>
      <c r="C94" s="78" t="s">
        <v>68</v>
      </c>
      <c r="D94" s="73">
        <v>40782.77</v>
      </c>
      <c r="E94" s="73">
        <v>40782.77</v>
      </c>
      <c r="F94" s="73">
        <v>0</v>
      </c>
      <c r="G94" s="73">
        <f>I94+H94</f>
        <v>40782.77</v>
      </c>
      <c r="H94" s="73">
        <v>40782.77</v>
      </c>
      <c r="I94" s="73">
        <v>0</v>
      </c>
      <c r="J94" s="73">
        <v>0</v>
      </c>
      <c r="K94" s="96"/>
    </row>
    <row r="95" spans="2:14" s="87" customFormat="1" ht="48" customHeight="1">
      <c r="B95" s="79">
        <v>2</v>
      </c>
      <c r="C95" s="78" t="s">
        <v>65</v>
      </c>
      <c r="D95" s="76">
        <v>30000</v>
      </c>
      <c r="E95" s="76">
        <v>30000</v>
      </c>
      <c r="F95" s="76">
        <v>0</v>
      </c>
      <c r="G95" s="76">
        <f>I95+H95</f>
        <v>100569</v>
      </c>
      <c r="H95" s="76">
        <v>100569</v>
      </c>
      <c r="I95" s="76">
        <v>0</v>
      </c>
      <c r="J95" s="76">
        <v>0</v>
      </c>
      <c r="K95" s="99"/>
      <c r="M95" s="86"/>
      <c r="N95" s="86"/>
    </row>
    <row r="96" spans="2:11" s="87" customFormat="1" ht="48" customHeight="1">
      <c r="B96" s="79">
        <v>3</v>
      </c>
      <c r="C96" s="78" t="s">
        <v>99</v>
      </c>
      <c r="D96" s="73">
        <v>18000000</v>
      </c>
      <c r="E96" s="73">
        <v>0</v>
      </c>
      <c r="F96" s="73">
        <v>0</v>
      </c>
      <c r="G96" s="73">
        <f>I96+H96</f>
        <v>0</v>
      </c>
      <c r="H96" s="76">
        <v>0</v>
      </c>
      <c r="I96" s="73">
        <v>0</v>
      </c>
      <c r="J96" s="73">
        <v>0</v>
      </c>
      <c r="K96" s="96"/>
    </row>
    <row r="97" spans="2:11" s="87" customFormat="1" ht="48" customHeight="1">
      <c r="B97" s="79">
        <v>4</v>
      </c>
      <c r="C97" s="78" t="s">
        <v>129</v>
      </c>
      <c r="D97" s="73">
        <v>38000</v>
      </c>
      <c r="E97" s="73">
        <v>38000</v>
      </c>
      <c r="F97" s="73">
        <v>0</v>
      </c>
      <c r="G97" s="73">
        <v>38000</v>
      </c>
      <c r="H97" s="73">
        <v>38000</v>
      </c>
      <c r="I97" s="73">
        <v>0</v>
      </c>
      <c r="J97" s="73">
        <v>0</v>
      </c>
      <c r="K97" s="96"/>
    </row>
    <row r="98" spans="2:13" s="87" customFormat="1" ht="51" customHeight="1">
      <c r="B98" s="79">
        <v>5</v>
      </c>
      <c r="C98" s="78" t="s">
        <v>56</v>
      </c>
      <c r="D98" s="73">
        <v>15596877.92</v>
      </c>
      <c r="E98" s="73">
        <v>0</v>
      </c>
      <c r="F98" s="73">
        <v>0</v>
      </c>
      <c r="G98" s="73">
        <f>I98+H98</f>
        <v>34000000</v>
      </c>
      <c r="H98" s="76">
        <f>25000000+9000000</f>
        <v>34000000</v>
      </c>
      <c r="I98" s="73">
        <v>0</v>
      </c>
      <c r="J98" s="73">
        <v>0</v>
      </c>
      <c r="K98" s="99"/>
      <c r="L98" s="86"/>
      <c r="M98" s="86"/>
    </row>
    <row r="99" spans="2:13" s="87" customFormat="1" ht="42" customHeight="1">
      <c r="B99" s="79">
        <v>6</v>
      </c>
      <c r="C99" s="78" t="s">
        <v>167</v>
      </c>
      <c r="D99" s="76">
        <v>100000</v>
      </c>
      <c r="E99" s="76">
        <v>0</v>
      </c>
      <c r="F99" s="76">
        <v>0</v>
      </c>
      <c r="G99" s="76">
        <f>J99+I99+H99</f>
        <v>100000</v>
      </c>
      <c r="H99" s="76">
        <v>100000</v>
      </c>
      <c r="I99" s="76">
        <v>0</v>
      </c>
      <c r="J99" s="76">
        <v>0</v>
      </c>
      <c r="K99" s="99"/>
      <c r="L99" s="86"/>
      <c r="M99" s="86"/>
    </row>
    <row r="100" spans="2:13" s="126" customFormat="1" ht="39.75" customHeight="1">
      <c r="B100" s="79">
        <v>7</v>
      </c>
      <c r="C100" s="78" t="s">
        <v>159</v>
      </c>
      <c r="D100" s="76">
        <v>100000</v>
      </c>
      <c r="E100" s="76">
        <v>0</v>
      </c>
      <c r="F100" s="76">
        <v>0</v>
      </c>
      <c r="G100" s="76">
        <f aca="true" t="shared" si="24" ref="G100:G108">J100+I100+H100</f>
        <v>100000</v>
      </c>
      <c r="H100" s="76">
        <v>100000</v>
      </c>
      <c r="I100" s="76">
        <v>0</v>
      </c>
      <c r="J100" s="76">
        <v>0</v>
      </c>
      <c r="K100" s="124"/>
      <c r="L100" s="125"/>
      <c r="M100" s="125"/>
    </row>
    <row r="101" spans="2:13" s="126" customFormat="1" ht="53.25" customHeight="1">
      <c r="B101" s="79">
        <v>8</v>
      </c>
      <c r="C101" s="78" t="s">
        <v>130</v>
      </c>
      <c r="D101" s="76">
        <v>100000</v>
      </c>
      <c r="E101" s="76">
        <v>0</v>
      </c>
      <c r="F101" s="76">
        <v>0</v>
      </c>
      <c r="G101" s="76">
        <f t="shared" si="24"/>
        <v>100000</v>
      </c>
      <c r="H101" s="76">
        <v>100000</v>
      </c>
      <c r="I101" s="76">
        <v>0</v>
      </c>
      <c r="J101" s="76">
        <v>0</v>
      </c>
      <c r="K101" s="124"/>
      <c r="L101" s="125"/>
      <c r="M101" s="125"/>
    </row>
    <row r="102" spans="2:13" s="126" customFormat="1" ht="41.25" customHeight="1">
      <c r="B102" s="79">
        <v>9</v>
      </c>
      <c r="C102" s="78" t="s">
        <v>131</v>
      </c>
      <c r="D102" s="76">
        <v>100000</v>
      </c>
      <c r="E102" s="76">
        <v>0</v>
      </c>
      <c r="F102" s="76">
        <v>0</v>
      </c>
      <c r="G102" s="76">
        <f t="shared" si="24"/>
        <v>100000</v>
      </c>
      <c r="H102" s="76">
        <v>100000</v>
      </c>
      <c r="I102" s="76">
        <v>0</v>
      </c>
      <c r="J102" s="76">
        <v>0</v>
      </c>
      <c r="K102" s="124"/>
      <c r="L102" s="125"/>
      <c r="M102" s="125"/>
    </row>
    <row r="103" spans="2:13" s="87" customFormat="1" ht="41.25" customHeight="1">
      <c r="B103" s="79">
        <v>10</v>
      </c>
      <c r="C103" s="78" t="s">
        <v>132</v>
      </c>
      <c r="D103" s="76">
        <v>100000</v>
      </c>
      <c r="E103" s="76">
        <v>0</v>
      </c>
      <c r="F103" s="76">
        <v>0</v>
      </c>
      <c r="G103" s="76">
        <f t="shared" si="24"/>
        <v>100000</v>
      </c>
      <c r="H103" s="76">
        <v>100000</v>
      </c>
      <c r="I103" s="76">
        <v>0</v>
      </c>
      <c r="J103" s="76">
        <v>0</v>
      </c>
      <c r="K103" s="99"/>
      <c r="L103" s="86"/>
      <c r="M103" s="86"/>
    </row>
    <row r="104" spans="2:13" s="87" customFormat="1" ht="41.25" customHeight="1">
      <c r="B104" s="79">
        <v>11</v>
      </c>
      <c r="C104" s="78" t="s">
        <v>133</v>
      </c>
      <c r="D104" s="76">
        <v>100000</v>
      </c>
      <c r="E104" s="76">
        <v>0</v>
      </c>
      <c r="F104" s="76">
        <v>0</v>
      </c>
      <c r="G104" s="76">
        <f t="shared" si="24"/>
        <v>100000</v>
      </c>
      <c r="H104" s="76">
        <v>100000</v>
      </c>
      <c r="I104" s="76">
        <v>0</v>
      </c>
      <c r="J104" s="76">
        <v>0</v>
      </c>
      <c r="K104" s="99"/>
      <c r="L104" s="86"/>
      <c r="M104" s="86"/>
    </row>
    <row r="105" spans="2:13" s="87" customFormat="1" ht="41.25" customHeight="1">
      <c r="B105" s="79">
        <v>12</v>
      </c>
      <c r="C105" s="78" t="s">
        <v>134</v>
      </c>
      <c r="D105" s="76">
        <v>100000</v>
      </c>
      <c r="E105" s="76">
        <v>0</v>
      </c>
      <c r="F105" s="76">
        <v>0</v>
      </c>
      <c r="G105" s="76">
        <f t="shared" si="24"/>
        <v>100000</v>
      </c>
      <c r="H105" s="76">
        <v>100000</v>
      </c>
      <c r="I105" s="76">
        <v>0</v>
      </c>
      <c r="J105" s="76">
        <v>0</v>
      </c>
      <c r="K105" s="99"/>
      <c r="L105" s="86"/>
      <c r="M105" s="86"/>
    </row>
    <row r="106" spans="2:13" s="87" customFormat="1" ht="41.25" customHeight="1">
      <c r="B106" s="79">
        <v>13</v>
      </c>
      <c r="C106" s="78" t="s">
        <v>135</v>
      </c>
      <c r="D106" s="76">
        <v>100000</v>
      </c>
      <c r="E106" s="76">
        <v>0</v>
      </c>
      <c r="F106" s="76">
        <v>0</v>
      </c>
      <c r="G106" s="76">
        <f t="shared" si="24"/>
        <v>100000</v>
      </c>
      <c r="H106" s="76">
        <v>100000</v>
      </c>
      <c r="I106" s="76">
        <v>0</v>
      </c>
      <c r="J106" s="76">
        <v>0</v>
      </c>
      <c r="K106" s="99"/>
      <c r="L106" s="86"/>
      <c r="M106" s="86"/>
    </row>
    <row r="107" spans="2:13" s="87" customFormat="1" ht="41.25" customHeight="1">
      <c r="B107" s="79">
        <v>14</v>
      </c>
      <c r="C107" s="78" t="s">
        <v>140</v>
      </c>
      <c r="D107" s="76">
        <v>450000</v>
      </c>
      <c r="E107" s="76">
        <v>0</v>
      </c>
      <c r="F107" s="76">
        <v>0</v>
      </c>
      <c r="G107" s="76">
        <f t="shared" si="24"/>
        <v>450000</v>
      </c>
      <c r="H107" s="76">
        <v>450000</v>
      </c>
      <c r="I107" s="76">
        <v>0</v>
      </c>
      <c r="J107" s="76">
        <v>0</v>
      </c>
      <c r="K107" s="99"/>
      <c r="L107" s="86"/>
      <c r="M107" s="86"/>
    </row>
    <row r="108" spans="2:13" s="87" customFormat="1" ht="41.25" customHeight="1">
      <c r="B108" s="79">
        <v>15</v>
      </c>
      <c r="C108" s="78" t="s">
        <v>139</v>
      </c>
      <c r="D108" s="76">
        <v>200000</v>
      </c>
      <c r="E108" s="76">
        <v>0</v>
      </c>
      <c r="F108" s="76">
        <v>0</v>
      </c>
      <c r="G108" s="76">
        <f t="shared" si="24"/>
        <v>200000</v>
      </c>
      <c r="H108" s="76">
        <v>200000</v>
      </c>
      <c r="I108" s="76">
        <v>0</v>
      </c>
      <c r="J108" s="76">
        <v>0</v>
      </c>
      <c r="K108" s="99"/>
      <c r="L108" s="86"/>
      <c r="M108" s="86"/>
    </row>
    <row r="109" spans="2:12" ht="23.25" customHeight="1">
      <c r="B109" s="59" t="s">
        <v>2</v>
      </c>
      <c r="C109" s="60" t="s">
        <v>13</v>
      </c>
      <c r="D109" s="61">
        <f>SUM(D110:D147)</f>
        <v>11813400.02</v>
      </c>
      <c r="E109" s="61">
        <f aca="true" t="shared" si="25" ref="E109:J109">SUM(E110:E147)</f>
        <v>10073856.52</v>
      </c>
      <c r="F109" s="61">
        <f t="shared" si="25"/>
        <v>8993685.36</v>
      </c>
      <c r="G109" s="61">
        <f t="shared" si="25"/>
        <v>14045656.36</v>
      </c>
      <c r="H109" s="61">
        <f t="shared" si="25"/>
        <v>10283309.98</v>
      </c>
      <c r="I109" s="61">
        <f t="shared" si="25"/>
        <v>3762346.38</v>
      </c>
      <c r="J109" s="61">
        <f t="shared" si="25"/>
        <v>0</v>
      </c>
      <c r="K109" s="97"/>
      <c r="L109" t="s">
        <v>57</v>
      </c>
    </row>
    <row r="110" spans="2:11" s="75" customFormat="1" ht="58.5" customHeight="1">
      <c r="B110" s="71">
        <v>1</v>
      </c>
      <c r="C110" s="78" t="s">
        <v>47</v>
      </c>
      <c r="D110" s="73">
        <v>1193079</v>
      </c>
      <c r="E110" s="73">
        <v>1193079</v>
      </c>
      <c r="F110" s="73">
        <v>657627</v>
      </c>
      <c r="G110" s="73">
        <f>J110+I110+H110</f>
        <v>657627</v>
      </c>
      <c r="H110" s="73">
        <v>0</v>
      </c>
      <c r="I110" s="74">
        <v>657627</v>
      </c>
      <c r="J110" s="74">
        <v>0</v>
      </c>
      <c r="K110" s="98"/>
    </row>
    <row r="111" spans="2:14" s="75" customFormat="1" ht="40.5" customHeight="1">
      <c r="B111" s="79">
        <v>2</v>
      </c>
      <c r="C111" s="78" t="s">
        <v>100</v>
      </c>
      <c r="D111" s="76">
        <v>166013.01</v>
      </c>
      <c r="E111" s="76">
        <v>160657.75</v>
      </c>
      <c r="F111" s="76">
        <v>15389.63</v>
      </c>
      <c r="G111" s="73">
        <f aca="true" t="shared" si="26" ref="G111:G146">J111+I111+H111</f>
        <v>15389.63</v>
      </c>
      <c r="H111" s="73">
        <v>0</v>
      </c>
      <c r="I111" s="76">
        <v>15389.63</v>
      </c>
      <c r="J111" s="74">
        <v>0</v>
      </c>
      <c r="K111" s="111" t="s">
        <v>123</v>
      </c>
      <c r="L111" s="77"/>
      <c r="N111" s="77"/>
    </row>
    <row r="112" spans="2:14" s="75" customFormat="1" ht="42" customHeight="1">
      <c r="B112" s="79">
        <v>3</v>
      </c>
      <c r="C112" s="78" t="s">
        <v>52</v>
      </c>
      <c r="D112" s="76">
        <v>698520</v>
      </c>
      <c r="E112" s="76">
        <v>492909.3</v>
      </c>
      <c r="F112" s="76">
        <v>160788.6</v>
      </c>
      <c r="G112" s="73">
        <f t="shared" si="26"/>
        <v>160788.6</v>
      </c>
      <c r="H112" s="73">
        <v>0</v>
      </c>
      <c r="I112" s="76">
        <v>160788.6</v>
      </c>
      <c r="J112" s="74">
        <v>0</v>
      </c>
      <c r="K112" s="96" t="s">
        <v>124</v>
      </c>
      <c r="L112" s="77"/>
      <c r="N112" s="77"/>
    </row>
    <row r="113" spans="2:14" s="75" customFormat="1" ht="50.25" customHeight="1">
      <c r="B113" s="71">
        <v>4</v>
      </c>
      <c r="C113" s="78" t="s">
        <v>26</v>
      </c>
      <c r="D113" s="76">
        <v>318000</v>
      </c>
      <c r="E113" s="76">
        <v>160199.78</v>
      </c>
      <c r="F113" s="76">
        <v>92869.44</v>
      </c>
      <c r="G113" s="73">
        <f t="shared" si="26"/>
        <v>92869.44</v>
      </c>
      <c r="H113" s="76">
        <v>0</v>
      </c>
      <c r="I113" s="76">
        <v>92869.44</v>
      </c>
      <c r="J113" s="74">
        <v>0</v>
      </c>
      <c r="K113" s="96" t="s">
        <v>105</v>
      </c>
      <c r="L113" s="77"/>
      <c r="N113" s="77"/>
    </row>
    <row r="114" spans="2:14" s="75" customFormat="1" ht="60">
      <c r="B114" s="79">
        <v>5</v>
      </c>
      <c r="C114" s="78" t="s">
        <v>50</v>
      </c>
      <c r="D114" s="76">
        <v>1189200</v>
      </c>
      <c r="E114" s="76">
        <v>1189200</v>
      </c>
      <c r="F114" s="76">
        <v>1189200</v>
      </c>
      <c r="G114" s="73">
        <f t="shared" si="26"/>
        <v>1189200</v>
      </c>
      <c r="H114" s="73">
        <v>0</v>
      </c>
      <c r="I114" s="76">
        <v>1189200</v>
      </c>
      <c r="J114" s="74">
        <v>0</v>
      </c>
      <c r="K114" s="96"/>
      <c r="L114" s="77"/>
      <c r="N114" s="77"/>
    </row>
    <row r="115" spans="2:14" s="75" customFormat="1" ht="48.75" customHeight="1">
      <c r="B115" s="79">
        <v>6</v>
      </c>
      <c r="C115" s="78" t="s">
        <v>101</v>
      </c>
      <c r="D115" s="76">
        <v>43500</v>
      </c>
      <c r="E115" s="76">
        <v>43500</v>
      </c>
      <c r="F115" s="76">
        <v>43500</v>
      </c>
      <c r="G115" s="73">
        <f t="shared" si="26"/>
        <v>43500</v>
      </c>
      <c r="H115" s="73">
        <v>0</v>
      </c>
      <c r="I115" s="76">
        <v>43500</v>
      </c>
      <c r="J115" s="74">
        <v>0</v>
      </c>
      <c r="K115" s="100"/>
      <c r="L115" s="77"/>
      <c r="N115" s="77"/>
    </row>
    <row r="116" spans="2:14" s="75" customFormat="1" ht="66" customHeight="1">
      <c r="B116" s="71">
        <v>7</v>
      </c>
      <c r="C116" s="78" t="s">
        <v>62</v>
      </c>
      <c r="D116" s="76">
        <v>2772788.01</v>
      </c>
      <c r="E116" s="76">
        <v>2722685.88</v>
      </c>
      <c r="F116" s="76">
        <v>2722685.88</v>
      </c>
      <c r="G116" s="73">
        <f t="shared" si="26"/>
        <v>2722656.88</v>
      </c>
      <c r="H116" s="73">
        <v>1119685.17</v>
      </c>
      <c r="I116" s="76">
        <v>1602971.71</v>
      </c>
      <c r="J116" s="74">
        <v>0</v>
      </c>
      <c r="K116" s="96" t="s">
        <v>125</v>
      </c>
      <c r="L116" s="77"/>
      <c r="M116" s="80"/>
      <c r="N116" s="77"/>
    </row>
    <row r="117" spans="2:14" s="75" customFormat="1" ht="69.75" customHeight="1">
      <c r="B117" s="79">
        <v>8</v>
      </c>
      <c r="C117" s="78" t="s">
        <v>66</v>
      </c>
      <c r="D117" s="76">
        <v>40000</v>
      </c>
      <c r="E117" s="76">
        <v>0</v>
      </c>
      <c r="F117" s="76">
        <v>0</v>
      </c>
      <c r="G117" s="73">
        <f t="shared" si="26"/>
        <v>40000</v>
      </c>
      <c r="H117" s="73">
        <v>40000</v>
      </c>
      <c r="I117" s="76">
        <v>0</v>
      </c>
      <c r="J117" s="74">
        <v>0</v>
      </c>
      <c r="K117" s="100"/>
      <c r="L117" s="77"/>
      <c r="N117" s="77"/>
    </row>
    <row r="118" spans="2:14" s="75" customFormat="1" ht="73.5" customHeight="1">
      <c r="B118" s="79">
        <v>9</v>
      </c>
      <c r="C118" s="78" t="s">
        <v>72</v>
      </c>
      <c r="D118" s="76">
        <v>1000000</v>
      </c>
      <c r="E118" s="76">
        <v>998528.15</v>
      </c>
      <c r="F118" s="76">
        <v>998528.15</v>
      </c>
      <c r="G118" s="73">
        <f t="shared" si="26"/>
        <v>998528.15</v>
      </c>
      <c r="H118" s="73">
        <v>998528.15</v>
      </c>
      <c r="I118" s="76">
        <v>0</v>
      </c>
      <c r="J118" s="74">
        <v>0</v>
      </c>
      <c r="K118" s="96"/>
      <c r="L118" s="77"/>
      <c r="N118" s="83"/>
    </row>
    <row r="119" spans="2:14" s="75" customFormat="1" ht="82.5" customHeight="1">
      <c r="B119" s="71">
        <v>10</v>
      </c>
      <c r="C119" s="78" t="s">
        <v>150</v>
      </c>
      <c r="D119" s="76">
        <v>573000</v>
      </c>
      <c r="E119" s="76">
        <v>572850</v>
      </c>
      <c r="F119" s="76">
        <v>572850</v>
      </c>
      <c r="G119" s="73">
        <f t="shared" si="26"/>
        <v>572850</v>
      </c>
      <c r="H119" s="76">
        <v>572850</v>
      </c>
      <c r="I119" s="76">
        <v>0</v>
      </c>
      <c r="J119" s="74">
        <v>0</v>
      </c>
      <c r="K119" s="96" t="s">
        <v>126</v>
      </c>
      <c r="L119" s="77"/>
      <c r="M119" s="77"/>
      <c r="N119" s="83"/>
    </row>
    <row r="120" spans="2:15" s="75" customFormat="1" ht="40.5" customHeight="1">
      <c r="B120" s="79">
        <v>11</v>
      </c>
      <c r="C120" s="78" t="s">
        <v>87</v>
      </c>
      <c r="D120" s="76">
        <v>349000</v>
      </c>
      <c r="E120" s="76">
        <v>348900</v>
      </c>
      <c r="F120" s="76">
        <v>348900</v>
      </c>
      <c r="G120" s="73">
        <f t="shared" si="26"/>
        <v>348900</v>
      </c>
      <c r="H120" s="76">
        <v>348900</v>
      </c>
      <c r="I120" s="76">
        <v>0</v>
      </c>
      <c r="J120" s="74">
        <v>0</v>
      </c>
      <c r="K120" s="96" t="s">
        <v>126</v>
      </c>
      <c r="L120" s="77"/>
      <c r="N120" s="84"/>
      <c r="O120" s="77"/>
    </row>
    <row r="121" spans="2:14" s="75" customFormat="1" ht="40.5" customHeight="1">
      <c r="B121" s="79">
        <v>12</v>
      </c>
      <c r="C121" s="78" t="s">
        <v>88</v>
      </c>
      <c r="D121" s="76">
        <v>265000</v>
      </c>
      <c r="E121" s="76">
        <v>264900</v>
      </c>
      <c r="F121" s="76">
        <v>264900</v>
      </c>
      <c r="G121" s="73">
        <f t="shared" si="26"/>
        <v>264900</v>
      </c>
      <c r="H121" s="76">
        <v>264900</v>
      </c>
      <c r="I121" s="76">
        <v>0</v>
      </c>
      <c r="J121" s="74">
        <v>0</v>
      </c>
      <c r="K121" s="96" t="s">
        <v>126</v>
      </c>
      <c r="L121" s="77"/>
      <c r="N121" s="84"/>
    </row>
    <row r="122" spans="2:14" s="75" customFormat="1" ht="68.25" customHeight="1">
      <c r="B122" s="71">
        <v>13</v>
      </c>
      <c r="C122" s="78" t="s">
        <v>89</v>
      </c>
      <c r="D122" s="76">
        <v>390500</v>
      </c>
      <c r="E122" s="76">
        <v>389900</v>
      </c>
      <c r="F122" s="76">
        <v>389900</v>
      </c>
      <c r="G122" s="73">
        <f t="shared" si="26"/>
        <v>389900</v>
      </c>
      <c r="H122" s="76">
        <v>389900</v>
      </c>
      <c r="I122" s="76">
        <v>0</v>
      </c>
      <c r="J122" s="74">
        <v>0</v>
      </c>
      <c r="K122" s="96" t="s">
        <v>126</v>
      </c>
      <c r="L122" s="77"/>
      <c r="N122" s="84"/>
    </row>
    <row r="123" spans="2:14" s="75" customFormat="1" ht="59.25" customHeight="1">
      <c r="B123" s="79">
        <v>14</v>
      </c>
      <c r="C123" s="78" t="s">
        <v>112</v>
      </c>
      <c r="D123" s="76">
        <v>152000</v>
      </c>
      <c r="E123" s="76">
        <v>151900</v>
      </c>
      <c r="F123" s="76">
        <v>151900</v>
      </c>
      <c r="G123" s="73">
        <f t="shared" si="26"/>
        <v>151900</v>
      </c>
      <c r="H123" s="76">
        <v>151900</v>
      </c>
      <c r="I123" s="76">
        <v>0</v>
      </c>
      <c r="J123" s="74">
        <v>0</v>
      </c>
      <c r="K123" s="96" t="s">
        <v>126</v>
      </c>
      <c r="L123" s="77"/>
      <c r="N123" s="84"/>
    </row>
    <row r="124" spans="2:14" s="75" customFormat="1" ht="40.5" customHeight="1">
      <c r="B124" s="79">
        <v>15</v>
      </c>
      <c r="C124" s="78" t="s">
        <v>76</v>
      </c>
      <c r="D124" s="76">
        <v>97000</v>
      </c>
      <c r="E124" s="76">
        <v>96880</v>
      </c>
      <c r="F124" s="76">
        <v>96880</v>
      </c>
      <c r="G124" s="73">
        <f t="shared" si="26"/>
        <v>96880</v>
      </c>
      <c r="H124" s="76">
        <v>96880</v>
      </c>
      <c r="I124" s="76">
        <v>0</v>
      </c>
      <c r="J124" s="74">
        <v>0</v>
      </c>
      <c r="K124" s="98" t="s">
        <v>126</v>
      </c>
      <c r="L124" s="77"/>
      <c r="N124" s="83"/>
    </row>
    <row r="125" spans="2:14" s="75" customFormat="1" ht="40.5" customHeight="1">
      <c r="B125" s="71">
        <v>16</v>
      </c>
      <c r="C125" s="78" t="s">
        <v>77</v>
      </c>
      <c r="D125" s="76">
        <v>94000</v>
      </c>
      <c r="E125" s="76">
        <v>93850</v>
      </c>
      <c r="F125" s="76">
        <v>93850</v>
      </c>
      <c r="G125" s="73">
        <f t="shared" si="26"/>
        <v>93850</v>
      </c>
      <c r="H125" s="76">
        <v>93850</v>
      </c>
      <c r="I125" s="76">
        <v>0</v>
      </c>
      <c r="J125" s="74">
        <v>0</v>
      </c>
      <c r="K125" s="96" t="s">
        <v>126</v>
      </c>
      <c r="L125" s="77"/>
      <c r="N125" s="83"/>
    </row>
    <row r="126" spans="2:14" s="75" customFormat="1" ht="40.5" customHeight="1">
      <c r="B126" s="79">
        <v>17</v>
      </c>
      <c r="C126" s="78" t="s">
        <v>78</v>
      </c>
      <c r="D126" s="76">
        <v>99000</v>
      </c>
      <c r="E126" s="76">
        <v>98880</v>
      </c>
      <c r="F126" s="76">
        <v>98880</v>
      </c>
      <c r="G126" s="73">
        <f t="shared" si="26"/>
        <v>98880</v>
      </c>
      <c r="H126" s="76">
        <v>98880</v>
      </c>
      <c r="I126" s="76">
        <v>0</v>
      </c>
      <c r="J126" s="74">
        <v>0</v>
      </c>
      <c r="K126" s="96" t="s">
        <v>126</v>
      </c>
      <c r="L126" s="77"/>
      <c r="N126" s="83"/>
    </row>
    <row r="127" spans="2:14" s="75" customFormat="1" ht="40.5" customHeight="1">
      <c r="B127" s="79">
        <v>18</v>
      </c>
      <c r="C127" s="78" t="s">
        <v>84</v>
      </c>
      <c r="D127" s="76">
        <v>32000</v>
      </c>
      <c r="E127" s="76">
        <v>31780</v>
      </c>
      <c r="F127" s="76">
        <v>31780</v>
      </c>
      <c r="G127" s="73">
        <f t="shared" si="26"/>
        <v>31780</v>
      </c>
      <c r="H127" s="76">
        <v>31780</v>
      </c>
      <c r="I127" s="76">
        <v>0</v>
      </c>
      <c r="J127" s="74">
        <v>0</v>
      </c>
      <c r="K127" s="96" t="s">
        <v>126</v>
      </c>
      <c r="L127" s="77"/>
      <c r="M127" s="77"/>
      <c r="N127" s="83"/>
    </row>
    <row r="128" spans="2:14" s="75" customFormat="1" ht="40.5" customHeight="1">
      <c r="B128" s="71">
        <v>19</v>
      </c>
      <c r="C128" s="78" t="s">
        <v>80</v>
      </c>
      <c r="D128" s="76">
        <v>81000</v>
      </c>
      <c r="E128" s="76">
        <v>80950</v>
      </c>
      <c r="F128" s="76">
        <v>80950</v>
      </c>
      <c r="G128" s="73">
        <f t="shared" si="26"/>
        <v>80950</v>
      </c>
      <c r="H128" s="76">
        <v>80950</v>
      </c>
      <c r="I128" s="76">
        <v>0</v>
      </c>
      <c r="J128" s="74">
        <v>0</v>
      </c>
      <c r="K128" s="96" t="s">
        <v>126</v>
      </c>
      <c r="L128" s="77"/>
      <c r="N128" s="84"/>
    </row>
    <row r="129" spans="2:14" s="75" customFormat="1" ht="40.5" customHeight="1">
      <c r="B129" s="79">
        <v>20</v>
      </c>
      <c r="C129" s="78" t="s">
        <v>79</v>
      </c>
      <c r="D129" s="76">
        <v>135000</v>
      </c>
      <c r="E129" s="76">
        <v>134900</v>
      </c>
      <c r="F129" s="76">
        <v>134900</v>
      </c>
      <c r="G129" s="73">
        <f t="shared" si="26"/>
        <v>134900</v>
      </c>
      <c r="H129" s="76">
        <v>134900</v>
      </c>
      <c r="I129" s="76">
        <v>0</v>
      </c>
      <c r="J129" s="74">
        <v>0</v>
      </c>
      <c r="K129" s="96" t="s">
        <v>126</v>
      </c>
      <c r="L129" s="77"/>
      <c r="N129" s="84"/>
    </row>
    <row r="130" spans="2:14" s="75" customFormat="1" ht="40.5" customHeight="1">
      <c r="B130" s="79">
        <v>21</v>
      </c>
      <c r="C130" s="78" t="s">
        <v>90</v>
      </c>
      <c r="D130" s="76">
        <v>81000</v>
      </c>
      <c r="E130" s="76">
        <v>80990</v>
      </c>
      <c r="F130" s="76">
        <v>80990</v>
      </c>
      <c r="G130" s="73">
        <f t="shared" si="26"/>
        <v>80990</v>
      </c>
      <c r="H130" s="76">
        <v>80990</v>
      </c>
      <c r="I130" s="76">
        <v>0</v>
      </c>
      <c r="J130" s="74">
        <v>0</v>
      </c>
      <c r="K130" s="96" t="s">
        <v>126</v>
      </c>
      <c r="L130" s="77"/>
      <c r="N130" s="84"/>
    </row>
    <row r="131" spans="2:14" s="75" customFormat="1" ht="40.5" customHeight="1">
      <c r="B131" s="71">
        <v>22</v>
      </c>
      <c r="C131" s="78" t="s">
        <v>81</v>
      </c>
      <c r="D131" s="76">
        <v>78000</v>
      </c>
      <c r="E131" s="76">
        <v>77890</v>
      </c>
      <c r="F131" s="76">
        <v>77890</v>
      </c>
      <c r="G131" s="73">
        <f t="shared" si="26"/>
        <v>77890</v>
      </c>
      <c r="H131" s="76">
        <v>77890</v>
      </c>
      <c r="I131" s="76">
        <v>0</v>
      </c>
      <c r="J131" s="74">
        <v>0</v>
      </c>
      <c r="K131" s="96" t="s">
        <v>126</v>
      </c>
      <c r="L131" s="77"/>
      <c r="N131" s="83"/>
    </row>
    <row r="132" spans="2:14" s="75" customFormat="1" ht="40.5" customHeight="1">
      <c r="B132" s="79">
        <v>23</v>
      </c>
      <c r="C132" s="78" t="s">
        <v>86</v>
      </c>
      <c r="D132" s="76">
        <v>72800</v>
      </c>
      <c r="E132" s="76">
        <v>72790</v>
      </c>
      <c r="F132" s="76">
        <v>72790</v>
      </c>
      <c r="G132" s="73">
        <f t="shared" si="26"/>
        <v>72790</v>
      </c>
      <c r="H132" s="76">
        <v>72790</v>
      </c>
      <c r="I132" s="76">
        <v>0</v>
      </c>
      <c r="J132" s="74">
        <v>0</v>
      </c>
      <c r="K132" s="96" t="s">
        <v>126</v>
      </c>
      <c r="L132" s="77"/>
      <c r="N132" s="83"/>
    </row>
    <row r="133" spans="2:14" s="75" customFormat="1" ht="40.5" customHeight="1">
      <c r="B133" s="79">
        <v>24</v>
      </c>
      <c r="C133" s="78" t="s">
        <v>82</v>
      </c>
      <c r="D133" s="76">
        <v>81000</v>
      </c>
      <c r="E133" s="76">
        <v>80900</v>
      </c>
      <c r="F133" s="76">
        <v>80900</v>
      </c>
      <c r="G133" s="73">
        <f t="shared" si="26"/>
        <v>80900</v>
      </c>
      <c r="H133" s="76">
        <v>80900</v>
      </c>
      <c r="I133" s="76">
        <v>0</v>
      </c>
      <c r="J133" s="74">
        <v>0</v>
      </c>
      <c r="K133" s="96" t="s">
        <v>126</v>
      </c>
      <c r="L133" s="77"/>
      <c r="N133" s="83"/>
    </row>
    <row r="134" spans="2:14" s="75" customFormat="1" ht="40.5" customHeight="1">
      <c r="B134" s="71">
        <v>25</v>
      </c>
      <c r="C134" s="78" t="s">
        <v>83</v>
      </c>
      <c r="D134" s="76">
        <v>68000</v>
      </c>
      <c r="E134" s="76">
        <v>67800</v>
      </c>
      <c r="F134" s="76">
        <v>67800</v>
      </c>
      <c r="G134" s="73">
        <f t="shared" si="26"/>
        <v>67800</v>
      </c>
      <c r="H134" s="76">
        <v>67800</v>
      </c>
      <c r="I134" s="76">
        <v>0</v>
      </c>
      <c r="J134" s="74">
        <v>0</v>
      </c>
      <c r="K134" s="96" t="s">
        <v>126</v>
      </c>
      <c r="L134" s="77"/>
      <c r="N134" s="83"/>
    </row>
    <row r="135" spans="2:14" s="75" customFormat="1" ht="40.5" customHeight="1">
      <c r="B135" s="79">
        <v>26</v>
      </c>
      <c r="C135" s="78" t="s">
        <v>95</v>
      </c>
      <c r="D135" s="76">
        <v>120000</v>
      </c>
      <c r="E135" s="76">
        <v>119800</v>
      </c>
      <c r="F135" s="76">
        <v>119800</v>
      </c>
      <c r="G135" s="73">
        <f t="shared" si="26"/>
        <v>119800</v>
      </c>
      <c r="H135" s="76">
        <v>119800</v>
      </c>
      <c r="I135" s="76">
        <v>0</v>
      </c>
      <c r="J135" s="74">
        <v>0</v>
      </c>
      <c r="K135" s="96" t="s">
        <v>126</v>
      </c>
      <c r="L135" s="77"/>
      <c r="N135" s="83"/>
    </row>
    <row r="136" spans="2:14" s="75" customFormat="1" ht="40.5" customHeight="1">
      <c r="B136" s="79">
        <v>27</v>
      </c>
      <c r="C136" s="78" t="s">
        <v>85</v>
      </c>
      <c r="D136" s="76">
        <v>50000</v>
      </c>
      <c r="E136" s="76">
        <v>49996.8</v>
      </c>
      <c r="F136" s="76">
        <v>49996.8</v>
      </c>
      <c r="G136" s="73">
        <f t="shared" si="26"/>
        <v>49996.8</v>
      </c>
      <c r="H136" s="76">
        <v>49996.8</v>
      </c>
      <c r="I136" s="76">
        <v>0</v>
      </c>
      <c r="J136" s="74">
        <v>0</v>
      </c>
      <c r="K136" s="96" t="s">
        <v>124</v>
      </c>
      <c r="L136" s="77"/>
      <c r="N136" s="83"/>
    </row>
    <row r="137" spans="2:14" s="75" customFormat="1" ht="40.5" customHeight="1">
      <c r="B137" s="71">
        <v>28</v>
      </c>
      <c r="C137" s="78" t="s">
        <v>94</v>
      </c>
      <c r="D137" s="76">
        <v>172000</v>
      </c>
      <c r="E137" s="76">
        <v>171900</v>
      </c>
      <c r="F137" s="76">
        <v>171900</v>
      </c>
      <c r="G137" s="73">
        <f t="shared" si="26"/>
        <v>171900</v>
      </c>
      <c r="H137" s="76">
        <v>171900</v>
      </c>
      <c r="I137" s="76">
        <v>0</v>
      </c>
      <c r="J137" s="74">
        <v>0</v>
      </c>
      <c r="K137" s="96" t="s">
        <v>126</v>
      </c>
      <c r="L137" s="77"/>
      <c r="N137" s="83"/>
    </row>
    <row r="138" spans="2:14" s="75" customFormat="1" ht="63.75" customHeight="1">
      <c r="B138" s="79">
        <v>29</v>
      </c>
      <c r="C138" s="78" t="s">
        <v>93</v>
      </c>
      <c r="D138" s="76">
        <v>140000</v>
      </c>
      <c r="E138" s="76">
        <v>125339.86</v>
      </c>
      <c r="F138" s="76">
        <v>125339.86</v>
      </c>
      <c r="G138" s="73">
        <f t="shared" si="26"/>
        <v>125339.86</v>
      </c>
      <c r="H138" s="76">
        <v>125339.86</v>
      </c>
      <c r="I138" s="76">
        <v>0</v>
      </c>
      <c r="J138" s="74">
        <v>0</v>
      </c>
      <c r="K138" s="98" t="s">
        <v>127</v>
      </c>
      <c r="L138" s="77"/>
      <c r="N138" s="83"/>
    </row>
    <row r="139" spans="2:14" s="75" customFormat="1" ht="78" customHeight="1">
      <c r="B139" s="79">
        <v>30</v>
      </c>
      <c r="C139" s="78" t="s">
        <v>168</v>
      </c>
      <c r="D139" s="76">
        <v>0</v>
      </c>
      <c r="E139" s="76">
        <v>0</v>
      </c>
      <c r="F139" s="76">
        <v>0</v>
      </c>
      <c r="G139" s="73">
        <f t="shared" si="26"/>
        <v>3750000</v>
      </c>
      <c r="H139" s="76">
        <v>3750000</v>
      </c>
      <c r="I139" s="76">
        <v>0</v>
      </c>
      <c r="J139" s="74">
        <v>0</v>
      </c>
      <c r="K139" s="98"/>
      <c r="L139" s="77"/>
      <c r="N139" s="83"/>
    </row>
    <row r="140" spans="2:14" s="80" customFormat="1" ht="41.25" customHeight="1">
      <c r="B140" s="71">
        <v>31</v>
      </c>
      <c r="C140" s="78" t="s">
        <v>141</v>
      </c>
      <c r="D140" s="76">
        <v>172000</v>
      </c>
      <c r="E140" s="76">
        <v>0</v>
      </c>
      <c r="F140" s="76">
        <v>0</v>
      </c>
      <c r="G140" s="73">
        <f t="shared" si="26"/>
        <v>172000</v>
      </c>
      <c r="H140" s="76">
        <v>172000</v>
      </c>
      <c r="I140" s="76">
        <v>0</v>
      </c>
      <c r="J140" s="74">
        <v>0</v>
      </c>
      <c r="K140" s="98"/>
      <c r="L140" s="123"/>
      <c r="N140" s="83"/>
    </row>
    <row r="141" spans="2:14" s="80" customFormat="1" ht="51" customHeight="1">
      <c r="B141" s="79">
        <v>32</v>
      </c>
      <c r="C141" s="78" t="s">
        <v>108</v>
      </c>
      <c r="D141" s="76">
        <v>300000</v>
      </c>
      <c r="E141" s="76">
        <v>0</v>
      </c>
      <c r="F141" s="76">
        <v>0</v>
      </c>
      <c r="G141" s="73">
        <f t="shared" si="26"/>
        <v>300000</v>
      </c>
      <c r="H141" s="76">
        <v>300000</v>
      </c>
      <c r="I141" s="76">
        <v>0</v>
      </c>
      <c r="J141" s="74">
        <v>0</v>
      </c>
      <c r="K141" s="98"/>
      <c r="L141" s="123"/>
      <c r="N141" s="83"/>
    </row>
    <row r="142" spans="2:14" s="80" customFormat="1" ht="52.5" customHeight="1">
      <c r="B142" s="79">
        <v>33</v>
      </c>
      <c r="C142" s="78" t="s">
        <v>109</v>
      </c>
      <c r="D142" s="76">
        <v>300000</v>
      </c>
      <c r="E142" s="76">
        <v>0</v>
      </c>
      <c r="F142" s="76">
        <v>0</v>
      </c>
      <c r="G142" s="73">
        <f t="shared" si="26"/>
        <v>300000</v>
      </c>
      <c r="H142" s="76">
        <v>300000</v>
      </c>
      <c r="I142" s="76">
        <v>0</v>
      </c>
      <c r="J142" s="74">
        <v>0</v>
      </c>
      <c r="K142" s="98"/>
      <c r="L142" s="123"/>
      <c r="N142" s="83"/>
    </row>
    <row r="143" spans="2:14" s="80" customFormat="1" ht="55.5" customHeight="1">
      <c r="B143" s="71">
        <v>34</v>
      </c>
      <c r="C143" s="78" t="s">
        <v>158</v>
      </c>
      <c r="D143" s="76">
        <v>300000</v>
      </c>
      <c r="E143" s="76">
        <v>0</v>
      </c>
      <c r="F143" s="76">
        <v>0</v>
      </c>
      <c r="G143" s="73">
        <f t="shared" si="26"/>
        <v>300000</v>
      </c>
      <c r="H143" s="76">
        <v>300000</v>
      </c>
      <c r="I143" s="76">
        <v>0</v>
      </c>
      <c r="J143" s="74">
        <v>0</v>
      </c>
      <c r="K143" s="98"/>
      <c r="L143" s="123"/>
      <c r="N143" s="83"/>
    </row>
    <row r="144" spans="2:14" s="80" customFormat="1" ht="39.75" customHeight="1">
      <c r="B144" s="79">
        <v>35</v>
      </c>
      <c r="C144" s="78" t="s">
        <v>111</v>
      </c>
      <c r="D144" s="76">
        <v>10000</v>
      </c>
      <c r="E144" s="76">
        <v>0</v>
      </c>
      <c r="F144" s="76">
        <v>0</v>
      </c>
      <c r="G144" s="73">
        <f t="shared" si="26"/>
        <v>10000</v>
      </c>
      <c r="H144" s="76">
        <v>10000</v>
      </c>
      <c r="I144" s="76">
        <v>0</v>
      </c>
      <c r="J144" s="74">
        <v>0</v>
      </c>
      <c r="K144" s="98"/>
      <c r="L144" s="123"/>
      <c r="N144" s="83"/>
    </row>
    <row r="145" spans="2:14" s="80" customFormat="1" ht="51.75" customHeight="1">
      <c r="B145" s="79">
        <v>36</v>
      </c>
      <c r="C145" s="78" t="s">
        <v>169</v>
      </c>
      <c r="D145" s="76">
        <v>80000</v>
      </c>
      <c r="E145" s="76">
        <v>0</v>
      </c>
      <c r="F145" s="76">
        <v>0</v>
      </c>
      <c r="G145" s="73">
        <f t="shared" si="26"/>
        <v>80000</v>
      </c>
      <c r="H145" s="76">
        <v>80000</v>
      </c>
      <c r="I145" s="76">
        <v>0</v>
      </c>
      <c r="J145" s="74">
        <v>0</v>
      </c>
      <c r="K145" s="98"/>
      <c r="L145" s="123"/>
      <c r="N145" s="83"/>
    </row>
    <row r="146" spans="2:14" s="80" customFormat="1" ht="60" customHeight="1">
      <c r="B146" s="71">
        <v>37</v>
      </c>
      <c r="C146" s="78" t="s">
        <v>170</v>
      </c>
      <c r="D146" s="76">
        <v>80000</v>
      </c>
      <c r="E146" s="76">
        <v>0</v>
      </c>
      <c r="F146" s="76">
        <v>0</v>
      </c>
      <c r="G146" s="73">
        <f t="shared" si="26"/>
        <v>80000</v>
      </c>
      <c r="H146" s="76">
        <v>80000</v>
      </c>
      <c r="I146" s="76">
        <v>0</v>
      </c>
      <c r="J146" s="74">
        <v>0</v>
      </c>
      <c r="K146" s="98"/>
      <c r="L146" s="123"/>
      <c r="N146" s="83"/>
    </row>
    <row r="147" spans="2:14" s="80" customFormat="1" ht="51" customHeight="1">
      <c r="B147" s="71">
        <v>38</v>
      </c>
      <c r="C147" s="78" t="s">
        <v>176</v>
      </c>
      <c r="D147" s="76">
        <v>20000</v>
      </c>
      <c r="E147" s="76">
        <v>0</v>
      </c>
      <c r="F147" s="76">
        <v>0</v>
      </c>
      <c r="G147" s="73">
        <f>J147+I147+H147</f>
        <v>20000</v>
      </c>
      <c r="H147" s="76">
        <v>20000</v>
      </c>
      <c r="I147" s="76">
        <v>0</v>
      </c>
      <c r="J147" s="74">
        <v>0</v>
      </c>
      <c r="K147" s="98"/>
      <c r="L147" s="123"/>
      <c r="N147" s="83"/>
    </row>
    <row r="148" spans="2:14" ht="36" customHeight="1">
      <c r="B148" s="64" t="s">
        <v>40</v>
      </c>
      <c r="C148" s="69" t="s">
        <v>41</v>
      </c>
      <c r="D148" s="67">
        <f aca="true" t="shared" si="27" ref="D148:J149">D149</f>
        <v>84841.29</v>
      </c>
      <c r="E148" s="67">
        <f t="shared" si="27"/>
        <v>84841.29</v>
      </c>
      <c r="F148" s="67">
        <f t="shared" si="27"/>
        <v>0</v>
      </c>
      <c r="G148" s="67">
        <f t="shared" si="27"/>
        <v>84841.29</v>
      </c>
      <c r="H148" s="67">
        <f t="shared" si="27"/>
        <v>84841.29</v>
      </c>
      <c r="I148" s="67">
        <f t="shared" si="27"/>
        <v>0</v>
      </c>
      <c r="J148" s="67">
        <f t="shared" si="27"/>
        <v>0</v>
      </c>
      <c r="K148" s="105"/>
      <c r="L148" s="13"/>
      <c r="N148" s="13"/>
    </row>
    <row r="149" spans="2:14" ht="21.75" customHeight="1">
      <c r="B149" s="59" t="s">
        <v>1</v>
      </c>
      <c r="C149" s="62" t="s">
        <v>22</v>
      </c>
      <c r="D149" s="61">
        <f>D150</f>
        <v>84841.29</v>
      </c>
      <c r="E149" s="61">
        <f t="shared" si="27"/>
        <v>84841.29</v>
      </c>
      <c r="F149" s="61">
        <f t="shared" si="27"/>
        <v>0</v>
      </c>
      <c r="G149" s="61">
        <f t="shared" si="27"/>
        <v>84841.29</v>
      </c>
      <c r="H149" s="61">
        <f t="shared" si="27"/>
        <v>84841.29</v>
      </c>
      <c r="I149" s="61">
        <f t="shared" si="27"/>
        <v>0</v>
      </c>
      <c r="J149" s="61">
        <f t="shared" si="27"/>
        <v>0</v>
      </c>
      <c r="K149" s="101"/>
      <c r="L149" s="13"/>
      <c r="N149" s="13"/>
    </row>
    <row r="150" spans="2:14" s="75" customFormat="1" ht="36" customHeight="1">
      <c r="B150" s="79">
        <v>1</v>
      </c>
      <c r="C150" s="78" t="s">
        <v>42</v>
      </c>
      <c r="D150" s="76">
        <v>84841.29</v>
      </c>
      <c r="E150" s="76">
        <v>84841.29</v>
      </c>
      <c r="F150" s="76">
        <v>0</v>
      </c>
      <c r="G150" s="73">
        <f>J150+I150+H150</f>
        <v>84841.29</v>
      </c>
      <c r="H150" s="73">
        <v>84841.29</v>
      </c>
      <c r="I150" s="76">
        <v>0</v>
      </c>
      <c r="J150" s="76">
        <v>0</v>
      </c>
      <c r="K150" s="100"/>
      <c r="L150" s="77"/>
      <c r="N150" s="77"/>
    </row>
    <row r="151" spans="2:14" ht="37.5" customHeight="1">
      <c r="B151" s="66" t="s">
        <v>49</v>
      </c>
      <c r="C151" s="68" t="s">
        <v>32</v>
      </c>
      <c r="D151" s="67">
        <f aca="true" t="shared" si="28" ref="D151:J151">D152+D155+D158</f>
        <v>42637138.89</v>
      </c>
      <c r="E151" s="67">
        <f t="shared" si="28"/>
        <v>25572116.83</v>
      </c>
      <c r="F151" s="67">
        <f t="shared" si="28"/>
        <v>3938731.8200000003</v>
      </c>
      <c r="G151" s="67">
        <f t="shared" si="28"/>
        <v>12470655.059999999</v>
      </c>
      <c r="H151" s="67">
        <f t="shared" si="28"/>
        <v>12470655.059999999</v>
      </c>
      <c r="I151" s="67">
        <f t="shared" si="28"/>
        <v>0</v>
      </c>
      <c r="J151" s="67">
        <f t="shared" si="28"/>
        <v>0</v>
      </c>
      <c r="K151" s="105"/>
      <c r="L151" s="13"/>
      <c r="N151" s="13"/>
    </row>
    <row r="152" spans="2:11" ht="20.25" customHeight="1">
      <c r="B152" s="59" t="s">
        <v>0</v>
      </c>
      <c r="C152" s="62" t="s">
        <v>30</v>
      </c>
      <c r="D152" s="58">
        <f aca="true" t="shared" si="29" ref="D152:J152">SUM(D153:D154)</f>
        <v>33955215.65</v>
      </c>
      <c r="E152" s="58">
        <f t="shared" si="29"/>
        <v>25422116.83</v>
      </c>
      <c r="F152" s="58">
        <f t="shared" si="29"/>
        <v>3860220.37</v>
      </c>
      <c r="G152" s="58">
        <f t="shared" si="29"/>
        <v>3860220.37</v>
      </c>
      <c r="H152" s="58">
        <f t="shared" si="29"/>
        <v>3860220.37</v>
      </c>
      <c r="I152" s="58">
        <f t="shared" si="29"/>
        <v>0</v>
      </c>
      <c r="J152" s="58">
        <f t="shared" si="29"/>
        <v>0</v>
      </c>
      <c r="K152" s="97"/>
    </row>
    <row r="153" spans="2:14" s="75" customFormat="1" ht="104.25" customHeight="1">
      <c r="B153" s="79">
        <v>1</v>
      </c>
      <c r="C153" s="78" t="s">
        <v>53</v>
      </c>
      <c r="D153" s="76">
        <v>499996.43</v>
      </c>
      <c r="E153" s="76">
        <v>499996.43</v>
      </c>
      <c r="F153" s="76">
        <v>60220.37</v>
      </c>
      <c r="G153" s="73">
        <f>J153+I153+H153</f>
        <v>60220.37</v>
      </c>
      <c r="H153" s="73">
        <v>60220.37</v>
      </c>
      <c r="I153" s="76">
        <v>0</v>
      </c>
      <c r="J153" s="76">
        <v>0</v>
      </c>
      <c r="K153" s="100"/>
      <c r="L153" s="77"/>
      <c r="M153" s="77"/>
      <c r="N153" s="77"/>
    </row>
    <row r="154" spans="2:14" s="75" customFormat="1" ht="74.25" customHeight="1">
      <c r="B154" s="79">
        <v>2</v>
      </c>
      <c r="C154" s="78" t="s">
        <v>33</v>
      </c>
      <c r="D154" s="73">
        <v>33455219.22</v>
      </c>
      <c r="E154" s="73">
        <v>24922120.4</v>
      </c>
      <c r="F154" s="76">
        <v>3800000</v>
      </c>
      <c r="G154" s="73">
        <f>J154+I154+H154</f>
        <v>3800000</v>
      </c>
      <c r="H154" s="73">
        <v>3800000</v>
      </c>
      <c r="I154" s="76">
        <v>0</v>
      </c>
      <c r="J154" s="76">
        <v>0</v>
      </c>
      <c r="K154" s="96" t="s">
        <v>123</v>
      </c>
      <c r="L154" s="77"/>
      <c r="N154" s="77"/>
    </row>
    <row r="155" spans="2:11" s="35" customFormat="1" ht="21" customHeight="1">
      <c r="B155" s="59" t="s">
        <v>1</v>
      </c>
      <c r="C155" s="62" t="s">
        <v>22</v>
      </c>
      <c r="D155" s="58">
        <f aca="true" t="shared" si="30" ref="D155:J155">SUM(D156:D157)</f>
        <v>7931923.24</v>
      </c>
      <c r="E155" s="58">
        <f t="shared" si="30"/>
        <v>0</v>
      </c>
      <c r="F155" s="58">
        <f t="shared" si="30"/>
        <v>0</v>
      </c>
      <c r="G155" s="58">
        <f t="shared" si="30"/>
        <v>7931923.24</v>
      </c>
      <c r="H155" s="58">
        <f t="shared" si="30"/>
        <v>7931923.24</v>
      </c>
      <c r="I155" s="58">
        <f t="shared" si="30"/>
        <v>0</v>
      </c>
      <c r="J155" s="58">
        <f t="shared" si="30"/>
        <v>0</v>
      </c>
      <c r="K155" s="102"/>
    </row>
    <row r="156" spans="2:14" s="75" customFormat="1" ht="73.5" customHeight="1">
      <c r="B156" s="79">
        <v>1</v>
      </c>
      <c r="C156" s="78" t="s">
        <v>58</v>
      </c>
      <c r="D156" s="73">
        <v>7000000</v>
      </c>
      <c r="E156" s="73">
        <v>0</v>
      </c>
      <c r="F156" s="76">
        <v>0</v>
      </c>
      <c r="G156" s="76">
        <f>J156+I156+H156</f>
        <v>7000000</v>
      </c>
      <c r="H156" s="76">
        <f>7931923.24-931923.24</f>
        <v>7000000</v>
      </c>
      <c r="I156" s="76">
        <v>0</v>
      </c>
      <c r="J156" s="76">
        <v>0</v>
      </c>
      <c r="K156" s="100"/>
      <c r="L156" s="77"/>
      <c r="N156" s="77"/>
    </row>
    <row r="157" spans="2:14" s="75" customFormat="1" ht="69" customHeight="1">
      <c r="B157" s="79">
        <v>2</v>
      </c>
      <c r="C157" s="78" t="s">
        <v>136</v>
      </c>
      <c r="D157" s="73">
        <v>931923.24</v>
      </c>
      <c r="E157" s="73">
        <v>0</v>
      </c>
      <c r="F157" s="76">
        <v>0</v>
      </c>
      <c r="G157" s="76">
        <f>J157+I157+H157</f>
        <v>931923.24</v>
      </c>
      <c r="H157" s="73">
        <v>931923.24</v>
      </c>
      <c r="I157" s="76">
        <v>0</v>
      </c>
      <c r="J157" s="76">
        <v>0</v>
      </c>
      <c r="K157" s="100"/>
      <c r="L157" s="77"/>
      <c r="N157" s="77"/>
    </row>
    <row r="158" spans="2:11" ht="23.25" customHeight="1">
      <c r="B158" s="59" t="s">
        <v>2</v>
      </c>
      <c r="C158" s="60" t="s">
        <v>13</v>
      </c>
      <c r="D158" s="61">
        <f aca="true" t="shared" si="31" ref="D158:J158">SUM(D159:D162)</f>
        <v>750000</v>
      </c>
      <c r="E158" s="61">
        <f t="shared" si="31"/>
        <v>150000</v>
      </c>
      <c r="F158" s="61">
        <f t="shared" si="31"/>
        <v>78511.45</v>
      </c>
      <c r="G158" s="61">
        <f t="shared" si="31"/>
        <v>678511.45</v>
      </c>
      <c r="H158" s="61">
        <f t="shared" si="31"/>
        <v>678511.45</v>
      </c>
      <c r="I158" s="61">
        <f t="shared" si="31"/>
        <v>0</v>
      </c>
      <c r="J158" s="61">
        <f t="shared" si="31"/>
        <v>0</v>
      </c>
      <c r="K158" s="61"/>
    </row>
    <row r="159" spans="2:14" s="75" customFormat="1" ht="87" customHeight="1">
      <c r="B159" s="79">
        <v>1</v>
      </c>
      <c r="C159" s="78" t="s">
        <v>34</v>
      </c>
      <c r="D159" s="76">
        <v>150000</v>
      </c>
      <c r="E159" s="76">
        <v>150000</v>
      </c>
      <c r="F159" s="76">
        <v>78511.45</v>
      </c>
      <c r="G159" s="73">
        <f>J159+I159+H159</f>
        <v>78511.45</v>
      </c>
      <c r="H159" s="73">
        <v>78511.45</v>
      </c>
      <c r="I159" s="76">
        <v>0</v>
      </c>
      <c r="J159" s="76">
        <v>0</v>
      </c>
      <c r="K159" s="100"/>
      <c r="L159" s="77"/>
      <c r="M159" s="77"/>
      <c r="N159" s="77"/>
    </row>
    <row r="160" spans="2:14" s="75" customFormat="1" ht="37.5" customHeight="1">
      <c r="B160" s="79">
        <v>2</v>
      </c>
      <c r="C160" s="78" t="s">
        <v>122</v>
      </c>
      <c r="D160" s="76">
        <v>200000</v>
      </c>
      <c r="E160" s="76">
        <v>0</v>
      </c>
      <c r="F160" s="76">
        <v>0</v>
      </c>
      <c r="G160" s="73">
        <f>J160+I160+H160</f>
        <v>200000</v>
      </c>
      <c r="H160" s="76">
        <v>200000</v>
      </c>
      <c r="I160" s="76">
        <v>0</v>
      </c>
      <c r="J160" s="76">
        <v>0</v>
      </c>
      <c r="K160" s="96"/>
      <c r="L160" s="77"/>
      <c r="M160" s="77"/>
      <c r="N160" s="77"/>
    </row>
    <row r="161" spans="2:14" s="75" customFormat="1" ht="78" customHeight="1">
      <c r="B161" s="79">
        <v>3</v>
      </c>
      <c r="C161" s="78" t="s">
        <v>145</v>
      </c>
      <c r="D161" s="76">
        <v>100000</v>
      </c>
      <c r="E161" s="76">
        <v>0</v>
      </c>
      <c r="F161" s="76">
        <v>0</v>
      </c>
      <c r="G161" s="73">
        <f>J161+I161+H161</f>
        <v>100000</v>
      </c>
      <c r="H161" s="76">
        <v>100000</v>
      </c>
      <c r="I161" s="76">
        <v>0</v>
      </c>
      <c r="J161" s="76"/>
      <c r="K161" s="96"/>
      <c r="L161" s="77"/>
      <c r="M161" s="77"/>
      <c r="N161" s="77"/>
    </row>
    <row r="162" spans="2:14" s="75" customFormat="1" ht="72" customHeight="1">
      <c r="B162" s="79">
        <v>4</v>
      </c>
      <c r="C162" s="78" t="s">
        <v>146</v>
      </c>
      <c r="D162" s="76">
        <v>300000</v>
      </c>
      <c r="E162" s="76">
        <v>0</v>
      </c>
      <c r="F162" s="76">
        <v>0</v>
      </c>
      <c r="G162" s="73">
        <f>J162+I162+H162</f>
        <v>300000</v>
      </c>
      <c r="H162" s="76">
        <v>300000</v>
      </c>
      <c r="I162" s="76">
        <v>0</v>
      </c>
      <c r="J162" s="76"/>
      <c r="K162" s="96"/>
      <c r="L162" s="77"/>
      <c r="M162" s="77"/>
      <c r="N162" s="77"/>
    </row>
    <row r="163" spans="2:14" s="75" customFormat="1" ht="54.75" customHeight="1">
      <c r="B163" s="107"/>
      <c r="C163" s="108"/>
      <c r="D163" s="109"/>
      <c r="E163" s="109"/>
      <c r="F163" s="109"/>
      <c r="G163" s="109"/>
      <c r="H163" s="109"/>
      <c r="I163" s="109"/>
      <c r="J163" s="109"/>
      <c r="K163" s="110"/>
      <c r="L163" s="77"/>
      <c r="M163" s="77"/>
      <c r="N163" s="77"/>
    </row>
    <row r="164" spans="1:12" s="23" customFormat="1" ht="23.25" customHeight="1">
      <c r="A164" s="154" t="s">
        <v>67</v>
      </c>
      <c r="B164" s="154"/>
      <c r="C164" s="154"/>
      <c r="D164" s="47"/>
      <c r="E164" s="155" t="s">
        <v>137</v>
      </c>
      <c r="F164" s="155"/>
      <c r="G164" s="155"/>
      <c r="H164" s="155"/>
      <c r="I164" s="155"/>
      <c r="J164" s="119"/>
      <c r="K164" s="103"/>
      <c r="L164" s="37"/>
    </row>
    <row r="165" spans="1:10" ht="15">
      <c r="A165" s="39"/>
      <c r="B165" s="156" t="s">
        <v>24</v>
      </c>
      <c r="C165" s="156"/>
      <c r="D165" s="19"/>
      <c r="E165" s="157" t="s">
        <v>69</v>
      </c>
      <c r="F165" s="157"/>
      <c r="G165" s="157"/>
      <c r="H165" s="157"/>
      <c r="I165" s="157"/>
      <c r="J165" s="121"/>
    </row>
    <row r="166" spans="1:10" ht="15">
      <c r="A166" s="39"/>
      <c r="B166" s="158" t="s">
        <v>61</v>
      </c>
      <c r="C166" s="158"/>
      <c r="D166" s="48"/>
      <c r="E166" s="156" t="s">
        <v>74</v>
      </c>
      <c r="F166" s="156"/>
      <c r="G166" s="156"/>
      <c r="H166" s="156"/>
      <c r="I166" s="156"/>
      <c r="J166" s="120"/>
    </row>
    <row r="167" spans="2:8" ht="12.75">
      <c r="B167" s="20"/>
      <c r="C167" s="20"/>
      <c r="D167" s="48"/>
      <c r="E167" s="48"/>
      <c r="F167" s="49"/>
      <c r="G167" s="50"/>
      <c r="H167" s="50"/>
    </row>
    <row r="168" spans="2:12" ht="15.75">
      <c r="B168" s="20"/>
      <c r="C168" s="20"/>
      <c r="D168" s="150" t="s">
        <v>27</v>
      </c>
      <c r="E168" s="150"/>
      <c r="F168" s="150"/>
      <c r="G168" s="51"/>
      <c r="H168" s="51"/>
      <c r="I168" s="51"/>
      <c r="J168" s="51"/>
      <c r="K168" s="85"/>
      <c r="L168" s="36"/>
    </row>
    <row r="169" spans="2:13" ht="15.75">
      <c r="B169" s="151" t="s">
        <v>28</v>
      </c>
      <c r="C169" s="151"/>
      <c r="D169" s="52"/>
      <c r="E169" s="52"/>
      <c r="F169" s="51"/>
      <c r="G169" s="152" t="s">
        <v>60</v>
      </c>
      <c r="H169" s="152"/>
      <c r="I169" s="152"/>
      <c r="J169" s="118"/>
      <c r="K169" s="85"/>
      <c r="L169" s="36"/>
      <c r="M169" s="36"/>
    </row>
    <row r="170" spans="4:13" ht="15.75">
      <c r="D170" s="51"/>
      <c r="E170" s="51"/>
      <c r="F170" s="51"/>
      <c r="G170" s="51"/>
      <c r="H170" s="51"/>
      <c r="I170" s="51"/>
      <c r="J170" s="51"/>
      <c r="K170" s="85"/>
      <c r="L170" s="36"/>
      <c r="M170" s="36"/>
    </row>
    <row r="171" spans="4:10" ht="12.75">
      <c r="D171" s="19"/>
      <c r="E171" s="20"/>
      <c r="F171" s="49"/>
      <c r="G171" s="19"/>
      <c r="H171" s="19"/>
      <c r="I171" s="25"/>
      <c r="J171" s="25"/>
    </row>
    <row r="172" spans="2:17" s="15" customFormat="1" ht="15.75">
      <c r="B172" s="25" t="s">
        <v>70</v>
      </c>
      <c r="K172" s="25"/>
      <c r="L172" s="41"/>
      <c r="M172" s="41"/>
      <c r="N172" s="41"/>
      <c r="O172" s="41"/>
      <c r="P172" s="41"/>
      <c r="Q172" s="41"/>
    </row>
    <row r="173" spans="1:11" s="15" customFormat="1" ht="15.75" customHeight="1">
      <c r="A173" s="41"/>
      <c r="B173" s="81"/>
      <c r="C173" s="81"/>
      <c r="D173" s="81"/>
      <c r="E173" s="81"/>
      <c r="F173" s="81"/>
      <c r="G173" s="81"/>
      <c r="H173" s="81"/>
      <c r="I173" s="81"/>
      <c r="J173" s="81"/>
      <c r="K173" s="25"/>
    </row>
    <row r="174" spans="2:11" s="15" customFormat="1" ht="12">
      <c r="B174" s="53"/>
      <c r="C174" s="153"/>
      <c r="D174" s="153"/>
      <c r="E174" s="153"/>
      <c r="F174" s="153"/>
      <c r="G174" s="153"/>
      <c r="H174" s="153"/>
      <c r="I174" s="153"/>
      <c r="J174" s="19"/>
      <c r="K174" s="25"/>
    </row>
    <row r="175" spans="4:11" s="15" customFormat="1" ht="12">
      <c r="D175" s="54"/>
      <c r="E175" s="20"/>
      <c r="F175" s="48"/>
      <c r="G175" s="50"/>
      <c r="H175" s="50"/>
      <c r="K175" s="25"/>
    </row>
    <row r="176" spans="2:11" s="15" customFormat="1" ht="12">
      <c r="B176" s="25"/>
      <c r="D176" s="19"/>
      <c r="E176" s="20"/>
      <c r="F176" s="20"/>
      <c r="G176" s="19"/>
      <c r="H176" s="19"/>
      <c r="I176" s="82"/>
      <c r="J176" s="82"/>
      <c r="K176" s="25"/>
    </row>
    <row r="177" spans="1:3" ht="12.75">
      <c r="A177" s="15"/>
      <c r="B177" s="24"/>
      <c r="C177" s="21"/>
    </row>
    <row r="179" ht="12.75">
      <c r="D179" s="55"/>
    </row>
    <row r="190" spans="2:11" s="15" customFormat="1" ht="12">
      <c r="B190" s="25"/>
      <c r="F190" s="22"/>
      <c r="I190" s="32"/>
      <c r="J190" s="32"/>
      <c r="K190" s="25"/>
    </row>
  </sheetData>
  <sheetProtection/>
  <mergeCells count="25">
    <mergeCell ref="B169:C169"/>
    <mergeCell ref="G169:I169"/>
    <mergeCell ref="C174:I174"/>
    <mergeCell ref="A164:C164"/>
    <mergeCell ref="E164:I164"/>
    <mergeCell ref="B165:C165"/>
    <mergeCell ref="E165:I165"/>
    <mergeCell ref="B166:C166"/>
    <mergeCell ref="E166:I166"/>
    <mergeCell ref="C6:C7"/>
    <mergeCell ref="D6:D7"/>
    <mergeCell ref="E6:E7"/>
    <mergeCell ref="F6:F7"/>
    <mergeCell ref="G7:G11"/>
    <mergeCell ref="D168:F168"/>
    <mergeCell ref="H7:H11"/>
    <mergeCell ref="I7:I11"/>
    <mergeCell ref="G6:J6"/>
    <mergeCell ref="B2:E2"/>
    <mergeCell ref="G2:I2"/>
    <mergeCell ref="B3:C3"/>
    <mergeCell ref="G3:I3"/>
    <mergeCell ref="G4:I4"/>
    <mergeCell ref="B5:I5"/>
    <mergeCell ref="B6:B11"/>
  </mergeCells>
  <printOptions/>
  <pageMargins left="0.76" right="0.75" top="1" bottom="0.75" header="0.5" footer="0.5"/>
  <pageSetup horizontalDpi="600" verticalDpi="600" orientation="landscape" paperSize="9" r:id="rId1"/>
  <rowBreaks count="2" manualBreakCount="2">
    <brk id="20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ps4</dc:creator>
  <cp:keywords/>
  <dc:description/>
  <cp:lastModifiedBy>anamaria.iordache</cp:lastModifiedBy>
  <cp:lastPrinted>2017-03-15T15:06:01Z</cp:lastPrinted>
  <dcterms:created xsi:type="dcterms:W3CDTF">2012-01-03T13:43:49Z</dcterms:created>
  <dcterms:modified xsi:type="dcterms:W3CDTF">2017-03-15T15:33:15Z</dcterms:modified>
  <cp:category/>
  <cp:version/>
  <cp:contentType/>
  <cp:contentStatus/>
</cp:coreProperties>
</file>